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370" windowHeight="7500" tabRatio="714" activeTab="3"/>
  </bookViews>
  <sheets>
    <sheet name="Паспорт ПРОГРАММЫ" sheetId="7" r:id="rId1"/>
    <sheet name="Паспорт ПП" sheetId="1" r:id="rId2"/>
    <sheet name="Результаты" sheetId="3" r:id="rId3"/>
    <sheet name="Обоснование Финансовых ресурсов" sheetId="4" r:id="rId4"/>
    <sheet name="Перечень Мероприятий" sheetId="6" r:id="rId5"/>
  </sheets>
  <externalReferences>
    <externalReference r:id="rId6"/>
  </externalReferences>
  <definedNames>
    <definedName name="firewood" localSheetId="2">Результаты!#REF!</definedName>
  </definedNames>
  <calcPr calcId="152511"/>
</workbook>
</file>

<file path=xl/calcChain.xml><?xml version="1.0" encoding="utf-8"?>
<calcChain xmlns="http://schemas.openxmlformats.org/spreadsheetml/2006/main">
  <c r="L84" i="3" l="1"/>
  <c r="K84" i="3"/>
  <c r="J84" i="3"/>
  <c r="H84" i="3"/>
  <c r="I84" i="3"/>
  <c r="F76" i="6"/>
  <c r="F72" i="6"/>
  <c r="I64" i="6"/>
  <c r="J64" i="6"/>
  <c r="K64" i="6"/>
  <c r="L64" i="6"/>
  <c r="H64" i="6"/>
  <c r="E51" i="4"/>
  <c r="F51" i="4"/>
  <c r="G51" i="4"/>
  <c r="H51" i="4"/>
  <c r="E41" i="4"/>
  <c r="I65" i="6" s="1"/>
  <c r="F41" i="4"/>
  <c r="F53" i="4" s="1"/>
  <c r="G41" i="4"/>
  <c r="K65" i="6" s="1"/>
  <c r="H41" i="4"/>
  <c r="H53" i="4" s="1"/>
  <c r="I25" i="6"/>
  <c r="J25" i="6"/>
  <c r="K25" i="6"/>
  <c r="L25" i="6"/>
  <c r="F25" i="6"/>
  <c r="H28" i="6"/>
  <c r="I28" i="6"/>
  <c r="J28" i="6"/>
  <c r="K28" i="6"/>
  <c r="L28" i="6"/>
  <c r="I27" i="6"/>
  <c r="J27" i="6"/>
  <c r="J26" i="6" s="1"/>
  <c r="K27" i="6"/>
  <c r="L27" i="6"/>
  <c r="L26" i="6" s="1"/>
  <c r="G24" i="6"/>
  <c r="E26" i="4"/>
  <c r="F28" i="6"/>
  <c r="F27" i="6"/>
  <c r="G23" i="6"/>
  <c r="J77" i="6"/>
  <c r="K77" i="6"/>
  <c r="L77" i="6"/>
  <c r="I77" i="6"/>
  <c r="H77" i="6"/>
  <c r="G71" i="6"/>
  <c r="E24" i="4"/>
  <c r="F26" i="6" l="1"/>
  <c r="K76" i="6"/>
  <c r="K72" i="6"/>
  <c r="I76" i="6"/>
  <c r="I72" i="6"/>
  <c r="K26" i="6"/>
  <c r="I26" i="6"/>
  <c r="L65" i="6"/>
  <c r="J65" i="6"/>
  <c r="G53" i="4"/>
  <c r="E53" i="4"/>
  <c r="F52" i="4"/>
  <c r="F48" i="4" s="1"/>
  <c r="G52" i="4"/>
  <c r="H52" i="4"/>
  <c r="H48" i="4" s="1"/>
  <c r="F24" i="4"/>
  <c r="G24" i="4"/>
  <c r="H24" i="4"/>
  <c r="F25" i="4"/>
  <c r="G25" i="4"/>
  <c r="H25" i="4"/>
  <c r="F26" i="4"/>
  <c r="G26" i="4"/>
  <c r="H26" i="4"/>
  <c r="H23" i="4" l="1"/>
  <c r="G23" i="4"/>
  <c r="F23" i="4"/>
  <c r="L72" i="6"/>
  <c r="L76" i="6"/>
  <c r="G48" i="4"/>
  <c r="J72" i="6"/>
  <c r="J76" i="6"/>
  <c r="E52" i="4"/>
  <c r="E48" i="4" s="1"/>
  <c r="A46" i="4"/>
  <c r="G70" i="6"/>
  <c r="D9" i="4" l="1"/>
  <c r="D36" i="4" l="1"/>
  <c r="D18" i="4" l="1"/>
  <c r="H60" i="6" l="1"/>
  <c r="H22" i="6"/>
  <c r="H20" i="6"/>
  <c r="H19" i="6"/>
  <c r="H18" i="6"/>
  <c r="H16" i="6"/>
  <c r="H12" i="6"/>
  <c r="H10" i="6"/>
  <c r="G10" i="6" s="1"/>
  <c r="H9" i="6"/>
  <c r="H27" i="6" l="1"/>
  <c r="D44" i="4"/>
  <c r="H68" i="6" s="1"/>
  <c r="D43" i="4"/>
  <c r="H67" i="6" s="1"/>
  <c r="D42" i="4"/>
  <c r="H66" i="6" s="1"/>
  <c r="D19" i="4"/>
  <c r="H21" i="6" s="1"/>
  <c r="D13" i="4"/>
  <c r="H15" i="6" s="1"/>
  <c r="D10" i="4"/>
  <c r="H11" i="6" s="1"/>
  <c r="F64" i="1" l="1"/>
  <c r="G64" i="1"/>
  <c r="H64" i="1"/>
  <c r="I64" i="1"/>
  <c r="F63" i="1"/>
  <c r="G63" i="1"/>
  <c r="H63" i="1"/>
  <c r="I63" i="1"/>
  <c r="E16" i="1"/>
  <c r="D52" i="4"/>
  <c r="E67" i="1" s="1"/>
  <c r="I74" i="6"/>
  <c r="J74" i="6"/>
  <c r="K74" i="6"/>
  <c r="L74" i="6"/>
  <c r="I75" i="6"/>
  <c r="J75" i="6"/>
  <c r="K75" i="6"/>
  <c r="L75" i="6"/>
  <c r="G69" i="6"/>
  <c r="G77" i="6" s="1"/>
  <c r="G13" i="6"/>
  <c r="G28" i="6" s="1"/>
  <c r="G16" i="6"/>
  <c r="G14" i="6"/>
  <c r="D51" i="4"/>
  <c r="E65" i="1" s="1"/>
  <c r="L73" i="6" l="1"/>
  <c r="J73" i="6"/>
  <c r="K73" i="6"/>
  <c r="I73" i="6"/>
  <c r="C21" i="7"/>
  <c r="D24" i="4"/>
  <c r="E14" i="1" s="1"/>
  <c r="G65" i="1"/>
  <c r="H65" i="1"/>
  <c r="I65" i="1"/>
  <c r="F65" i="1"/>
  <c r="G67" i="1"/>
  <c r="H67" i="1"/>
  <c r="I67" i="1"/>
  <c r="F67" i="1"/>
  <c r="G16" i="1"/>
  <c r="H16" i="1"/>
  <c r="G14" i="1"/>
  <c r="E18" i="7" s="1"/>
  <c r="H14" i="1"/>
  <c r="F18" i="7" s="1"/>
  <c r="I14" i="1"/>
  <c r="G18" i="7" s="1"/>
  <c r="E25" i="4"/>
  <c r="F16" i="1" s="1"/>
  <c r="F14" i="1"/>
  <c r="D18" i="7" s="1"/>
  <c r="J67" i="1" l="1"/>
  <c r="J65" i="1"/>
  <c r="E23" i="4"/>
  <c r="E21" i="7"/>
  <c r="I66" i="1"/>
  <c r="I62" i="1" s="1"/>
  <c r="G66" i="1"/>
  <c r="G62" i="1" s="1"/>
  <c r="J14" i="1"/>
  <c r="I16" i="1"/>
  <c r="J16" i="1" s="1"/>
  <c r="D21" i="7"/>
  <c r="F21" i="7"/>
  <c r="H66" i="1"/>
  <c r="H62" i="1" s="1"/>
  <c r="G21" i="7" l="1"/>
  <c r="B21" i="7" s="1"/>
  <c r="G22" i="6"/>
  <c r="G21" i="6"/>
  <c r="G9" i="6"/>
  <c r="F15" i="1"/>
  <c r="G15" i="1"/>
  <c r="H15" i="1"/>
  <c r="I15" i="1"/>
  <c r="I13" i="1" l="1"/>
  <c r="G17" i="7"/>
  <c r="G13" i="1"/>
  <c r="E17" i="7"/>
  <c r="H13" i="1"/>
  <c r="F17" i="7"/>
  <c r="F13" i="1"/>
  <c r="F66" i="1" l="1"/>
  <c r="D17" i="7" s="1"/>
  <c r="F62" i="1" l="1"/>
  <c r="D16" i="4"/>
  <c r="D26" i="4" l="1"/>
  <c r="D23" i="4" s="1"/>
  <c r="H17" i="6"/>
  <c r="H25" i="6" s="1"/>
  <c r="H26" i="6" s="1"/>
  <c r="G20" i="6"/>
  <c r="G68" i="6" l="1"/>
  <c r="G67" i="6" l="1"/>
  <c r="G19" i="6" l="1"/>
  <c r="E15" i="1" l="1"/>
  <c r="C62" i="3"/>
  <c r="J15" i="1" l="1"/>
  <c r="J13" i="1" s="1"/>
  <c r="E13" i="1"/>
  <c r="F75" i="6"/>
  <c r="F73" i="6"/>
  <c r="H62" i="6"/>
  <c r="H63" i="6"/>
  <c r="H61" i="6"/>
  <c r="H75" i="6" s="1"/>
  <c r="D50" i="4"/>
  <c r="E64" i="1" s="1"/>
  <c r="J64" i="1" s="1"/>
  <c r="D49" i="4"/>
  <c r="E63" i="1" s="1"/>
  <c r="D41" i="4"/>
  <c r="H65" i="6" l="1"/>
  <c r="D53" i="4"/>
  <c r="D48" i="4" s="1"/>
  <c r="E66" i="1" s="1"/>
  <c r="E62" i="1" s="1"/>
  <c r="J63" i="1"/>
  <c r="C18" i="7"/>
  <c r="G64" i="6"/>
  <c r="G62" i="6"/>
  <c r="G74" i="6" s="1"/>
  <c r="H74" i="6"/>
  <c r="G61" i="6"/>
  <c r="G75" i="6" s="1"/>
  <c r="G63" i="6"/>
  <c r="H76" i="6" l="1"/>
  <c r="H72" i="6"/>
  <c r="J66" i="1"/>
  <c r="J62" i="1" s="1"/>
  <c r="C17" i="7"/>
  <c r="H73" i="6"/>
  <c r="G65" i="6"/>
  <c r="K60" i="3"/>
  <c r="L60" i="3" s="1"/>
  <c r="D67" i="3"/>
  <c r="C67" i="3"/>
  <c r="C81" i="3"/>
  <c r="G76" i="6" l="1"/>
  <c r="D84" i="3" s="1"/>
  <c r="D83" i="3" s="1"/>
  <c r="G66" i="6"/>
  <c r="G72" i="6" s="1"/>
  <c r="D20" i="7" l="1"/>
  <c r="E20" i="7"/>
  <c r="F20" i="7"/>
  <c r="G20" i="7"/>
  <c r="C20" i="7"/>
  <c r="D19" i="7"/>
  <c r="E19" i="7"/>
  <c r="F19" i="7"/>
  <c r="G19" i="7"/>
  <c r="C19" i="7"/>
  <c r="G18" i="6" l="1"/>
  <c r="G27" i="6" s="1"/>
  <c r="G17" i="6"/>
  <c r="G15" i="6"/>
  <c r="G12" i="6"/>
  <c r="G11" i="6"/>
  <c r="G25" i="6" l="1"/>
  <c r="G26" i="6" s="1"/>
  <c r="B20" i="7"/>
  <c r="B19" i="7"/>
  <c r="B18" i="7"/>
  <c r="B17" i="7" l="1"/>
  <c r="G73" i="6"/>
</calcChain>
</file>

<file path=xl/sharedStrings.xml><?xml version="1.0" encoding="utf-8"?>
<sst xmlns="http://schemas.openxmlformats.org/spreadsheetml/2006/main" count="819" uniqueCount="437">
  <si>
    <t>Наименование подпрограммы</t>
  </si>
  <si>
    <t>Капитальный ремонт объектов жилищно-коммунального хозяйства, находящихся в муниципальной собственности</t>
  </si>
  <si>
    <t>Цель подпрограммы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</si>
  <si>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имущества. 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</t>
  </si>
  <si>
    <t>Муниципальный заказчик</t>
  </si>
  <si>
    <t>Администрация города Реутов Московской области</t>
  </si>
  <si>
    <t>Задачи подпрограммы</t>
  </si>
  <si>
    <t>Сроки реализации подпрограммы</t>
  </si>
  <si>
    <t>2015-2019 годы</t>
  </si>
  <si>
    <t xml:space="preserve">Источники финансирования подпрограммы по годам реализации и главным распорядителям бюджетных средств, в том числе по годам </t>
  </si>
  <si>
    <t>Главный распорядитель бюджетных средств</t>
  </si>
  <si>
    <t>Источник финансирования</t>
  </si>
  <si>
    <t>Расходы (тыс. рублей)</t>
  </si>
  <si>
    <t>2015 год</t>
  </si>
  <si>
    <t>2016 год</t>
  </si>
  <si>
    <t>2017 год</t>
  </si>
  <si>
    <t>2018 год</t>
  </si>
  <si>
    <t>2019 год</t>
  </si>
  <si>
    <t>Итого:</t>
  </si>
  <si>
    <t>Планируемые результаты реализации подпрограммы</t>
  </si>
  <si>
    <t>Всего:</t>
  </si>
  <si>
    <t>Средства бюджета Московской области</t>
  </si>
  <si>
    <t>Средства бюджета городского округа Реутов Московской области</t>
  </si>
  <si>
    <t>№п/п</t>
  </si>
  <si>
    <t>Задачи,направленные на достижение цели</t>
  </si>
  <si>
    <t>Бюджет городского округа Реутов</t>
  </si>
  <si>
    <t>Другие источники</t>
  </si>
  <si>
    <t>Количественные и/или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</si>
  <si>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</si>
  <si>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</si>
  <si>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</si>
  <si>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Министерство Жилищно-коммунального хозяйства Московской области</t>
  </si>
  <si>
    <t>Фонд содействия Реформированию жилищно-коммунального хозяйства</t>
  </si>
  <si>
    <t>-</t>
  </si>
  <si>
    <t>Определение технического состояния газоиспользующего оборудования в  муниципальных квартирах города, его замена при необходимости</t>
  </si>
  <si>
    <t>%</t>
  </si>
  <si>
    <t>Проведение  капитального ремонта в объемах, обеспечивающих приведение многоквартирного дома в надлежащее техническое состояние</t>
  </si>
  <si>
    <t>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</t>
  </si>
  <si>
    <t>Штук</t>
  </si>
  <si>
    <t>Расчет необходимых финансовых ресурсов на реализацию мероприятия</t>
  </si>
  <si>
    <t>Общий объем финансовых ресурсов, необходимый для реализации мероприятия, в том числе по годам:</t>
  </si>
  <si>
    <t>Эксплуатационные расходы, возникающие в результате реализации мероприятия</t>
  </si>
  <si>
    <t>Произвести ремонт общедомового имущества в соответствии с краткосрочным планом, утвержденным на очередной год</t>
  </si>
  <si>
    <t>Мероприятия по реализации подпрограммы</t>
  </si>
  <si>
    <t>Источники финансирования</t>
  </si>
  <si>
    <t>Срок исполнения мероприятия</t>
  </si>
  <si>
    <t>Объем финансирования мероприятия в текущем финансовом году (тыс. руб.)</t>
  </si>
  <si>
    <t>Всего (тыс.руб.)</t>
  </si>
  <si>
    <t>Объем финансирования по годам (тыс. руб.)</t>
  </si>
  <si>
    <t>Ответственный за исполнение мероприятия подпрограммы</t>
  </si>
  <si>
    <t>Результаты выполнения мероприятия подпрограммы</t>
  </si>
  <si>
    <t>Перечень стандартных процедур, обеспечивающих выполнение меропритяия, с указанием предельных сроков их исполнения</t>
  </si>
  <si>
    <t>Сверка площадей муниципальной собственности, своевременное перечисление взносов на капитальный ремонт общего имущества в МКД, в соответствии с положениями Жилищного кодекса Российской Федерации</t>
  </si>
  <si>
    <t>Обеспечение перечисления взносов на капитальный ремонт общего имущества в МКД, за муниципальную собственность в размере 100%.</t>
  </si>
  <si>
    <t>Своевременное представление в Министерство Строительного комплекса перечня МКД, подлежащим включению в краткосрочный План реализации региональной Программы на очередной год, выпуск Постановления Главы города Реутов с адресным перечнем МКД, видами, объемами работ, стоимостном выражении, в разрезе источников финансирования.</t>
  </si>
  <si>
    <t>Выполнение работ по капитальному ремонту во всех МКД запланированных на очередной год</t>
  </si>
  <si>
    <t>Прием заявлений от населения городского округа Реутов, проживающего в муниципальном жилом фонде, с соответствующими предписаниями газовой службы, произведение сверки с данными Комитета по Управлению муниципальным имуществом Администрации города Реутов, включение в план установки газового оборудования.</t>
  </si>
  <si>
    <t>Замена газового оборудования в объемах, предусмотренных муниципальной подпрограммой, в относительном показателе 100%</t>
  </si>
  <si>
    <t>Наименование муниципальной программы</t>
  </si>
  <si>
    <t>Цели муниципальной программы</t>
  </si>
  <si>
    <t>Обеспечение комфортных условий проживания, повышение качества и условий жизни населения на территории городского округа Реутов</t>
  </si>
  <si>
    <t>Задачи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</si>
  <si>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</si>
  <si>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</si>
  <si>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Перечень подпрограмм</t>
  </si>
  <si>
    <t>Источники финансирования муниципальной программы, в том числе по годам</t>
  </si>
  <si>
    <t>Средства бюджета городского округа Реутов</t>
  </si>
  <si>
    <t>Средства Фонда по содействию реформирования ЖКХ</t>
  </si>
  <si>
    <t>Благоустройство</t>
  </si>
  <si>
    <t>м2</t>
  </si>
  <si>
    <t>штук</t>
  </si>
  <si>
    <t>0</t>
  </si>
  <si>
    <t>5</t>
  </si>
  <si>
    <t>ПРЕДСТАВЛЕНИЕ ОБОСНОВАНИЯ ФИНАНСОВЫХ РЕСУРСОВ, НЕОБХОДИМЫХ ДЛЯ РЕАЛИЗАЦИИ МЕРОПРИЯТИЙ ПОДПРОГРПММЫ "БЛАГОУСТРОЙСТВО"</t>
  </si>
  <si>
    <t>Наиманование мероприятия подпрограммы</t>
  </si>
  <si>
    <t>Наименование мероприятия подпрограммы</t>
  </si>
  <si>
    <t xml:space="preserve">Бюджет городского округа Реутов                     </t>
  </si>
  <si>
    <t>2015-2019</t>
  </si>
  <si>
    <t xml:space="preserve">Бюджет городского округа  Реутов                    </t>
  </si>
  <si>
    <t>Бюджет Московской области</t>
  </si>
  <si>
    <t>Количество замененного газоиспользующего оборудования (КК1)</t>
  </si>
  <si>
    <t>Уровень готовности объектов ЖКХ в городском округе Реутов к ОЗП (К4)</t>
  </si>
  <si>
    <t>Приобретение тракторов, подметальных, поливомоечных машин и т.д.</t>
  </si>
  <si>
    <t>Управление ЖКХ Администрации города Реутов</t>
  </si>
  <si>
    <t xml:space="preserve">1) Увеличение доли ресурсоснабжающих организаций, утвердивших инвестиционные программы до 100% до 2019 года,
2) Увеличение доли заемных средств организаций в общем объеме капитальных вложений в системы теплоснабжения, водоответдения, водоотведения и очистки сточных вод;
3) Увеличение доли собственных инвестиций организаций в расходах от основного вида деятельности организаций сектора водоснабжения, водоотведения, очистки сточных вод и теплоснабжения;
4)  Поддержание уровня готовности объектов ЖКХ в городском округе Реутов к ОЗП в размере 100%.
</t>
  </si>
  <si>
    <t>Развитие системы управления жилищно-коммунальным комплексом</t>
  </si>
  <si>
    <t>Доля заемных средств организаций в общем объеме капитальных вложений в системы теплоснабжения, водоснабжения, водоотведения и очистки сточных вод (К2)</t>
  </si>
  <si>
    <t>Заместитель Главы Администрации города Реутов, курирующий вопросы ЖКХ</t>
  </si>
  <si>
    <t>Благоустройство на 2015-2019 годы</t>
  </si>
  <si>
    <t>ПЛАНИРУЕМЫЕ РЕЗУЛЬТАТЫ РЕАЛИЗАЦИИ МУНИЦИПАЛЬНОЙ ПРОГРАММЫ "СОДЕРЖАНИЕ И РАЗВИТИЕ ЖИЛИЩНО-КОММУНАЛЬНОГО ХОЗЯЙСТВА ГОРОДСКОГО ОКРУГА РЕУТОВ НА 2015-2019 ГОДЫ".</t>
  </si>
  <si>
    <t>ПЛАНИРУЕМЫЕ РЕЗУЛЬТАТЫ РЕАЛИЗАЦИИ МУНИЦИПАЛЬНОЙ ПОДПРОГРАММЫ  "КАПИТАЛЬНЫЙ РЕМОНТ ОБЪЕКТОВ ЖИЛИЩНО-КОММУНАЛЬНОГО ХОЗЯЙСТВА НА 2015-2019 ГОДЫ".</t>
  </si>
  <si>
    <t>ПЛАНИРУЕМЫЕ РЕЗУЛЬТАТЫ РЕАЛИЗАЦИИ МУНИЦИПАЛЬНОЙ ПОДПРОГРАММЫ "БЛАГОУСТРОЙСТВО НА 2015-2019 ГОДЫ".</t>
  </si>
  <si>
    <t>ПЕРЕЧЕНЬ МЕРОПРИЯТИЙ ПОДПРОГРАММЫ "БЛАГОУСТРОЙСТВО НА 2015-2019 ГОДЫ"</t>
  </si>
  <si>
    <t>ПЕРЕЧЕНЬ МЕРОПРИЯТИЙ ПОДПРОГРАММЫ "КАПИТАЛЬНЫЙ РЕМОНТ ОБЪЕКТОВ ЖИЛИЩНО-КОММУНАЛЬНОГО ХОЗЯЙСТВА НА 2015-2019 ГОДЫ"</t>
  </si>
  <si>
    <t>Итого бюджет городского округа Реутов:</t>
  </si>
  <si>
    <t>Итого бюджет Московской области</t>
  </si>
  <si>
    <t>Общий итог:</t>
  </si>
  <si>
    <t>Итого бюджет Московской области:</t>
  </si>
  <si>
    <t>8851</t>
  </si>
  <si>
    <t>8971</t>
  </si>
  <si>
    <t>1672</t>
  </si>
  <si>
    <t>2350</t>
  </si>
  <si>
    <t>Планируемый объем финансирования на решение данной задачи (тыс. руб.)</t>
  </si>
  <si>
    <t>Количество катков (КБ2)
4 штуки к 2019 году</t>
  </si>
  <si>
    <t>9091</t>
  </si>
  <si>
    <t>Количество насаждений (КБ5)
2 350 м2 к 2018 году</t>
  </si>
  <si>
    <t>7</t>
  </si>
  <si>
    <t>Количество элементов новогодней символики (КБ8)
7 штук к 2019 году</t>
  </si>
  <si>
    <t>Количество приобретенной коммунальной техники (КБ9)</t>
  </si>
  <si>
    <t>39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</si>
  <si>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благоустройства.</t>
  </si>
  <si>
    <t>ПРЕДСТАВЛЕНИЕ ОБОСНОВАНИЯ ФИНАНСОВЫХ РЕСУРСОВ, НЕОБХОДИМЫХ ДЛЯ РЕАЛИЗАЦИИ МЕРОПРИЯТИЙ ПОДПРОГРАММЫ "КАПИТАЛЬНЫЙ РЕМОНТ ОБЪЕКТОВ ЖИЛИЩНО-КОММУНАЛЬНОГО ХОЗЯЙСТВА, НАХОДЯЩЕГОСЯ В МУНИЦИПАЛЬНОЙ СОБСТВЕННОСТИ"</t>
  </si>
  <si>
    <t>ПАСПОРТ ПОДПРОГРАММЫ "БЛАГОУСТРОЙСТВО", НА 2015-2019 ГОДЫ МУНИЦИПАЛЬНОЙ ПРОГРАММЫ ГОРОДСКОГО ОКРУГА РЕУТОВ "СОДЕРЖАНИЕ И РАЗВИТИЕ ЖИЛИЩНО-КОММУНАЛЬНОГО ХОЗЯЙСТВА", НА 2015-2019 ГОДЫ.</t>
  </si>
  <si>
    <t>ПАСПОРТ ПОДПРОГРАММЫ "КАПИТАЛЬНЫЙ РЕМОНТ ОБЪЕКТОВ ЖИЛИЩНО-КОММУНАЛЬНОГО ХОЗЯЙСТВА", НА 2015-2019 ГОДЫ МУНИЦИПАЛЬНОЙ ПРОГРАММЫ ГОРОДСКОГО ОКРУГА РЕУТОВ "СОДЕРЖАНИЕ И РАЗВИТИЕ ЖИЛИЩНО-КОММУНАЛЬНОГО ХОЗЯЙСТВА", НА 2015-2019 ГОДЫ.</t>
  </si>
  <si>
    <t>1) Совершенствование системы комплексного благоустройства города Реутов;
2) Повышение уровня внешнего благоустройства и санитарного содержания города Реутов;
3) Совершенствование эстетического вида города Реутов,
4) Активизация работ по благоустройству территории города.</t>
  </si>
  <si>
    <t>Содержание и развитие жилищно-коммунального хозяйства</t>
  </si>
  <si>
    <t>1. "Благоустройство", на 2015-2019 годы;
2. "Капитальный ремонт объектов жилищно-коммунального хозяйства", на 2015-2019 годы.</t>
  </si>
  <si>
    <t xml:space="preserve">1) Увеличение площади дорожно-тропиночной сети;
2) Увеличение количества катков;
3) Увеличение количества детских, спортивных площадок,;
4) Увеличение количества насаждений;
5) Увеличение площадей цветников: с однолетними и многолетними растениями;
6) Увеличение количества  элементов вертикального озеленения: кашпо и конструкций;
7) Увеличение элементов новогодней символики (новогодних елей).
</t>
  </si>
  <si>
    <t>Совершенствование системы управления жилищно-коммунальным комплексом</t>
  </si>
  <si>
    <t>9031</t>
  </si>
  <si>
    <t>*</t>
  </si>
  <si>
    <t xml:space="preserve">          Объем финансирования определяется ежегодно Правительством Московской области, в соответсвии в краткосрочным планом капитального ремонта общего имущества многоквартирных домов, находящихся на территории Московской области, на очередной год. </t>
  </si>
  <si>
    <t>Число аварий в системах тепло-, водоснабжения и водоотведения (К5)</t>
  </si>
  <si>
    <t>ед.</t>
  </si>
  <si>
    <t>Площадь дорожно-тропиночной сети (КБ1) 
88 877 м2 к 2019 году</t>
  </si>
  <si>
    <t>Федеральный бюджет</t>
  </si>
  <si>
    <t>Средства собственников</t>
  </si>
  <si>
    <t>Управление жилищно-коммунального хозяйства и потребительского рынка Администрации города Реутов</t>
  </si>
  <si>
    <t>Итого бюджет Федеральный бюджет:</t>
  </si>
  <si>
    <t>Итого средства собственников:</t>
  </si>
  <si>
    <t xml:space="preserve">Средства бюджета городского округа Реутов </t>
  </si>
  <si>
    <t>Фонд капитального ремонта общего имущества Московской области</t>
  </si>
  <si>
    <t>Средства Фонда капитального ремонта общего имущества Московской области</t>
  </si>
  <si>
    <t>Министерство жилищно-коммунального хозяйства Московской области</t>
  </si>
  <si>
    <t>1) Определение технического состояния газоиспользующего оборудования в  муниципальных квартирах города, его замена при необходимости. 
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
3) Проведение  капитального ремонта в объемах, обеспечивающих приведение многоквартирного дома в надлежащее техническое состояние.</t>
  </si>
  <si>
    <t xml:space="preserve"> В ходе проведения  мероприятий планируется:                                                              
1) Осуществить перечисление бюджетных средств в адрес Фонда капитального ремонта Московской области на капитальный ремонт общего имущества в МКД, находящегося в муниципальной собственности в размере 100%
2) Провести ремонт общедомового имущества в соответствии с краткосрочным планом, утвержденным на очередной год в размере 100%
3) Произвести замену вышедшего из строя газоиспользующего оборудования в муниципальных квартирах</t>
  </si>
  <si>
    <t>2000</t>
  </si>
  <si>
    <t>2200</t>
  </si>
  <si>
    <t>I. ПАСПОРТ МУНИЦИПАЛЬНОЙ ПРОГРАММЫ ГОРОДСКОГО ОКРУГА РЕУТОВ "СОДЕРЖАНИЕ И РАЗВИТИЕ ЖИЛИЩНО-КОММУНАЛЬНОГО ХОЗЯЙСТВА" НА 2015-2019 ГОДЫ.</t>
  </si>
  <si>
    <t>- создание условий для дальнейшего развития жилищно-коммунального комплекса городского округа Реутов с привлечением субъектов предпринимательства к управлению и инвестированию в отрасль, позволяющих повысить качество предоставляемых услуг населению.</t>
  </si>
  <si>
    <t xml:space="preserve">II. ХАРАКТЕРИСТИКА СФЕРЫ РЕАЛИЗАЦИИ МУНИЦИПАЛЬНОЙ ПРОГРАММЫ </t>
  </si>
  <si>
    <t>III. ЦЕЛИ И ЗАДАЧИ МУНИЦИПАЛЬНОЙ ПРОГРАММЫ</t>
  </si>
  <si>
    <t xml:space="preserve">        Для достижения поставленной цели необходимо решить задачу по совершенствованию систем управления жилищно-коммунальным комплексом.</t>
  </si>
  <si>
    <t xml:space="preserve">        Целью муниципальной программы городского округа Реутов «Развитие жилищно-коммунального хозяйства» на 2015-2019 годы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</si>
  <si>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 xml:space="preserve">        Указанная задача является необходимой и достаточной для достижения цели.</t>
  </si>
  <si>
    <t xml:space="preserve">        Реформирование жилищно-коммунального хозяйства включило несколько основных этапов, в ходе которых решались задачи реформы системы платы за жилищно-коммунальные услуги, создания системы гарантированной адресной социальной поддержки граждан, финансового оздоровления и модернизации организаций жилищно-коммунального хозяйства, развития конкурентных рыночных отношений и привлечения частного бизнеса к управлению многоквартирными домами и объектами коммунального комплекса. Тем не менее, конечные цели реформы отрасли – обеспечение надлежащего качества жилищно-коммунальных услуг, повышение надежности, энергоэффективности систем коммунальной инфраструктуры и общего имущества собственников помещений в многоквартирных домах, оптимизация расходов на производство и предоставление потребителям жилищных и коммунальных услуг (ресурсов) – на сегодняшний день не достигнуты.</t>
  </si>
  <si>
    <t xml:space="preserve">        Вызванный постоянным ростом расходов организаций коммунального комплекса рост тарифов на коммунальные услуги ведет к росту совокупного платежа граждан и увеличению задолженности. Динамика задолженности населения за оплату предоставленных услуг теплоснабжения, водоснабжения, электроснабжения, газоснабжения, водоотведения, по сбору и вывозу твердых бытовых отходов, ремонту общего имущества собственников помещений в многоквартирном доме негативно отражается на решении задач реформирования отрасли в целях улучшения системы жизнеобеспечения граждан.</t>
  </si>
  <si>
    <t xml:space="preserve">        Одной из приоритетных задач является повышение качества условий проживания населения в жилищном фонде на территории городского округа Реутов. </t>
  </si>
  <si>
    <t xml:space="preserve">        Муниципальная программа направлена на: </t>
  </si>
  <si>
    <t>Муниципальная программа городского округа Реутов «Развитие жилищно-коммунального хозяйства» на 2015-2019 годы включает следующие подпрограммы:</t>
  </si>
  <si>
    <t>Целями подпрограммы «Благоустройство», на 2015-2019 годы являются :</t>
  </si>
  <si>
    <t>1) Совершенствование системы комплексного благоустройства города Реутов;</t>
  </si>
  <si>
    <t>2) Повышение уровня внешнего благоустройства и санитарного содержания города Реутов;</t>
  </si>
  <si>
    <t>3) Совершенствование эстетического вида города Реутов,</t>
  </si>
  <si>
    <t>4) Активизация работ по благоустройству территории города.</t>
  </si>
  <si>
    <t>Для достижения цели в подпрограмме предусмотрены мероприятия, направленные на решение следующих задач:</t>
  </si>
  <si>
    <t xml:space="preserve">1) Совершенствование эстетического вида городского округа Реутов; </t>
  </si>
  <si>
    <t xml:space="preserve">2) Создание гармоничной архитектурно-ландшафтной среды, </t>
  </si>
  <si>
    <t>3) Повышение уровня внешнего благоустройства.</t>
  </si>
  <si>
    <t>Мероприятия подпрограммы «Благоустройство» на 2015-2019 годы предусматривают:</t>
  </si>
  <si>
    <t xml:space="preserve">- содержание газонов, содержание тротуаров  и дорожно-тропиночной сети, техническое обслуживание  и ремонт «Вечного огня» на Мемориальном комплексе в память погибших, техническое обслуживание и ремонт фонтана, благоустройство Городского парка, благоустройство и ремонт пешеходных тоннелей, благоустройство территорий воинских захоронений, содержание и устройство катков, содержание и установка детских, спортивных площадок, площадок для выгула собак и малых архитектурных форм, содержание зеленых насаждений, кустарника и деревьев, включая посадку, содержание цветников с однолетними и многолетними растениями, содержание  и установка вертикального озеленения, устройство  и уборка новогодней символики, ремонт и установка заборов и ограждений, санитарно-экологические работы, содержание уличного и праздничного освещения, включая восстановление, эксплуатацию и строительство             </t>
  </si>
  <si>
    <t>Целями подпрограммы «Капитальный ремонт объектов жилищно-коммунального хозяйства», на 2015-2019 годы являются: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</si>
  <si>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имущества;</t>
  </si>
  <si>
    <t xml:space="preserve">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 </t>
  </si>
  <si>
    <t>Для достижения поставленных целей необходимо решить следующие задачи:</t>
  </si>
  <si>
    <t xml:space="preserve">1) Определение технического состояния газоиспользующего оборудования в  муниципальных квартирах города, его замена при необходимости. </t>
  </si>
  <si>
    <t>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собственности;</t>
  </si>
  <si>
    <t xml:space="preserve">3) Проведение  капитального ремонта в объемах, обеспечивающих приведение многоквартирного дома в надлежащее техническое состояние; </t>
  </si>
  <si>
    <t>Мероприятия подпрограммы «Капитальный ремонт объектов жилищно-коммунального хозяйства», на 215-2019 годы включают:</t>
  </si>
  <si>
    <t>1) Определение технического состояния газоиспользующего оборудования в  муниципальных квартирах города, его замена при необходимости;</t>
  </si>
  <si>
    <t>3) Проведение  капитального ремонта в объемах, обеспечивающих приведение многоквартирного дома в надлежащее техническое состояние.</t>
  </si>
  <si>
    <t>IV. КРАТКАЯ ХАРАКТЕРИСТИКА ПОДПРОГРАММ МУНИЦИПАЛЬНОЙ ПРОГРАММЫ</t>
  </si>
  <si>
    <t>V. ПЛАНИРУЕМЫЕ РЕЗУЛЬТАТЫ РЕАЛИЗАЦИИ МУНИЦИПАЛЬНОЙ ПРОГРАММЫ</t>
  </si>
  <si>
    <t xml:space="preserve">        Особенностью муниципальной программы является наличие мероприятий в разных сферах деятельности жилищно-коммунального хозяйства. Планируемые результаты реализации муниципальной программы отражают динамику значений количественных и/или качественных целевых показателей, характеризующих достижение ее целей и решение задач.  Эффективность реализации муниципальной программы определяется целевыми показателями реализации входящих в ее состав подпрограмм и мероприятий. </t>
  </si>
  <si>
    <t>Координатор муниципальной программы организовывает работу, направленную на:</t>
  </si>
  <si>
    <t>1) координацию деятельности муниципального заказчика программы и муниципальных заказчиков подпрограмм в процессе разработки муниципальной программы, обеспечивает согласование проекта постановления Администрации городского округа Реутов  об утверждении муниципальной программы и вносит его в установленном порядке на рассмотрение Администрации городского округа Реутов;</t>
  </si>
  <si>
    <t>2) организацию управления муниципальной программой;</t>
  </si>
  <si>
    <t>3) создание при необходимости комиссии (штаба, рабочей группы) по управлению муниципальной программой;</t>
  </si>
  <si>
    <t>4) реализацию муниципальной программы;</t>
  </si>
  <si>
    <t>5) достижение целей, задач и конечных результатов муниципальной программы.</t>
  </si>
  <si>
    <t>Муниципальный заказчик муниципальной программы:</t>
  </si>
  <si>
    <t>1) разрабатывает муниципальную программу;</t>
  </si>
  <si>
    <t>2) формирует прогноз расходов на реализацию мероприятий муниципальной программы (подпрограммы);</t>
  </si>
  <si>
    <t>3) заключает соглашения (договоры) о намерениях с Правительством Московской области, если государственной программой предусмотрена передача субсидий из бюджета Московской области в бюджет городского округа Реутов, и хозяйствующими субъектами, участвующими в финансировании государственной программы (подпрограммы);</t>
  </si>
  <si>
    <t>4) определяет ответственных за выполнение мероприятий муниципальной программы;</t>
  </si>
  <si>
    <t>5) обеспечивает взаимодействие между ответственными за выполнение отдельных мероприятий муниципальной программы и координацию их действий по реализации муниципальной программы (подпрограммы);</t>
  </si>
  <si>
    <t>6) участвует в обсуждении вопросов, связанных с реализацией и финансированием муниципальной программы;</t>
  </si>
  <si>
    <t>7) обеспечивает заключение соответствующих договоров по привлечению внебюджетных средств для финансирования муниципальной программы;</t>
  </si>
  <si>
    <t>8) готовит и представляет координатору муниципальной программы и в Экономическое  управление Администрации городского округа Реутов отчет о реализации муниципальной программы;</t>
  </si>
  <si>
    <t>9) на основании заключения об оценке эффективности реализации муниципальной программы представляет в установленном порядке координатору муниципальной программы предложения о перераспределении финансовых ресурсов между программными мероприятиями, изменении сроков выполнения мероприятий и корректировке их перечня;</t>
  </si>
  <si>
    <t>10) размещает на своем официальном сайте в сети Интернет утвержденную муниципальную программу;</t>
  </si>
  <si>
    <t>11) обеспечивает эффективность и результативность реализации муниципальной программы.</t>
  </si>
  <si>
    <t>Ответственный за выполнение мероприятия муниципальной программы (подпрограммы):</t>
  </si>
  <si>
    <t>1) формирует прогноз расходов на реализацию мероприятия муниципальной программы (подпрограммы) и направляет его муниципальному заказчику муниципальной программы (подпрограммы);</t>
  </si>
  <si>
    <t>2) определяет исполнителей мероприятия подпрограммы, в том числе путем проведения торгов, в форме конкурса или аукциона;</t>
  </si>
  <si>
    <t>3) участвует в обсуждении вопросов, связанных с реализацией и финансированием муниципальной программы (подпрограммы) в части соответствующего мероприятия;</t>
  </si>
  <si>
    <t>4) готовит и представляет муниципальному заказчику муниципальной программы (подпрограммы) отчет о реализации мероприятия.</t>
  </si>
  <si>
    <t>Механизм реализации муниципальной Программы «Содержание и развитие жилищно-коммунального хозяйства городского округа Реутов на 2015-2019 годы»:</t>
  </si>
  <si>
    <t>Основной целью Программы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</si>
  <si>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>Реализация цели Программы возможна при проведении мероприятий по:</t>
  </si>
  <si>
    <t>- согласованию и утверждению инвестиционных программ всеми организациями коммунального комплекса, находящимися на территории городского округа Реутов;</t>
  </si>
  <si>
    <t>- осуществлению капитальных вложений организациями коммунального комплекса в развитие объектов жилищно-коммунального хозяйства (строительство, модернизация и капитальный ремонт) за счет  заемных средств в общем объеме капитальных вложений и за счет собственных инвестиций в расходах от основного вида деятельности.</t>
  </si>
  <si>
    <t>VI. ПОРЯДОК ВЗАИМОДЕЙСТВИЯ ИСПОЛНИТЕЛЕЙ МЕРОПРИЯТИЯ ПРОГРАММЫ МУНИЦИПАЛЬНОГО ЗАКАЗЧИКА - КООРДИНАТОРА ПРОГРАММЫ МЕХАНИЗМ РЕАЛИЗАЦИИ ПРОГРАММЫ.</t>
  </si>
  <si>
    <t xml:space="preserve">        Управление реализацией муниципальной программы осуществляет координатор муниципальной программы.</t>
  </si>
  <si>
    <r>
      <t xml:space="preserve">        Муниципальный заказчик подпрограммы осуществляет функции, предусмотренные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 xml:space="preserve">для муниципального заказчика Программы, за исключением </t>
    </r>
    <r>
      <rPr>
        <sz val="12"/>
        <rFont val="Times New Roman"/>
        <family val="1"/>
        <charset val="204"/>
      </rPr>
      <t>подпункта 11</t>
    </r>
    <r>
      <rPr>
        <sz val="12"/>
        <color theme="1"/>
        <rFont val="Times New Roman"/>
        <family val="1"/>
        <charset val="204"/>
      </rPr>
      <t>.</t>
    </r>
  </si>
  <si>
    <t xml:space="preserve">        Муниципальный заказчик подпрограммы представляет отчет о реализации подпрограммы муниципальному заказчику муниципальной программы в установленные сроки.</t>
  </si>
  <si>
    <t xml:space="preserve">        Муниципальный заказчик муниципальной программы осуществляет координацию деятельности муниципальных заказчиков подпрограмм по подготовке и реализации программных мероприятий, анализу и рациональному использованию средств бюджета городского округа Реутов и иных привлекаемых для реализации муниципальной программы источников.</t>
  </si>
  <si>
    <t xml:space="preserve">        Муниципальный заказчик муниципальной программы несет ответственность за подготовку и реализацию муниципальной программы, а также обеспечение достижения количественных и/или качественных показателей эффективности реализации муниципальной программы в целом.</t>
  </si>
  <si>
    <t>- утверждению инвестиционных программ организациями коммунального комплекса, находящимися на территории городского округа Реутов  (К1 – единица измерения %);</t>
  </si>
  <si>
    <t>- увеличения доли заемных средств организаций в общем объеме капитальных вложений в системы теплоснабжения, водоснабжения и водоотведения (К2 – единица измерения %);</t>
  </si>
  <si>
    <t>К1 = (ИО/ОИО) * 100, где</t>
  </si>
  <si>
    <t>ИО – количество организаций коммунального комплекса, утвердивших инвестиционные программы,</t>
  </si>
  <si>
    <t>ОИО – общее количество организаций коммунального комплекса.</t>
  </si>
  <si>
    <t xml:space="preserve">На территории городского округа Реутов в 2014 году 2 организации коммунального комплекса, утверждена 1 инвестиционная программа теплоснабжающей организацией. Базовый показатель составляет 50%. </t>
  </si>
  <si>
    <t>К1 = (1/2) * 100 = 50 %.</t>
  </si>
  <si>
    <t>К2 = (ЗС/ОКВ) * 100, где</t>
  </si>
  <si>
    <t>ЗС – сумма заемных средств организаций коммунального комплекса (тыс. руб.),</t>
  </si>
  <si>
    <t>ОКВ – общий объем капитальных вложений.</t>
  </si>
  <si>
    <t>Базовый показатель в 2014 году утвержден 22.05.2013 года в размере 18 % с поэтапным увеличением к 2017 году до 30%.</t>
  </si>
  <si>
    <t>К3 = (СИ/РОД) * 100, где</t>
  </si>
  <si>
    <t>СИ – сумма собственных инвестиций (тыс. руб.),</t>
  </si>
  <si>
    <t>РОД – сумма расходов от основного вида деятельности (тыс. руб.).</t>
  </si>
  <si>
    <t>Индикаторы для расчета целевых показателей:</t>
  </si>
  <si>
    <t>Эффективность реализации достигается поддержанием уровня перечисления бюджетных средств на счет регионального оператора и специальные счета в полном объеме.</t>
  </si>
  <si>
    <t>Эффективность реализации достигается эффективным взаимодействием Регионального оператора (Фонда капитального ремонта общедомового имущества Московской области) с Администрацией города Реутов Московской области, в части своевременности представления адресного перечня, проведения конкурсных процедур, начала и окончания выполнения работ.</t>
  </si>
  <si>
    <t>VII. МЕТОДИКА РАСЧЕТА ЗНАЧЕНИЙ ЭФФЕКТИВНОСТИ И РЕЗУЛЬТАТИВНОСТИ РЕАЛИЗАЦИИ ПРОГРАММЫ.</t>
  </si>
  <si>
    <t>Контроль за реализацией муниципальной программы осуществляется Администрацией городского округа Реутов.</t>
  </si>
  <si>
    <t>С целью контроля за реализацией муниципальной программы муниципальный заказчик раз в полугодие до 20 числа месяца, следующего за отчетным полугодием, направляет в Экономическое  управление оперативный отчет, который содержит:</t>
  </si>
  <si>
    <t>перечень выполненных мероприятий муниципальной программы с указанием объемов и источников финансирования и результатов выполнения мероприятий;</t>
  </si>
  <si>
    <t>анализ причин несвоевременного выполнения программных мероприятий.</t>
  </si>
  <si>
    <t>Оперативный отчет о реализации мероприятий муниципальной программы представляется по форме согласно Приложения № 6 Постановления Администрации города от 29.07.2013  № 29-ПГ «Об утверждении Порядка разработки и реализации муниципальных программ городского округа Реутов» (с изменениями и дополнениями).</t>
  </si>
  <si>
    <t>Отчет направляется в электронном виде на электронный официальный адрес Экономического управления.</t>
  </si>
  <si>
    <t>Муниципальный заказчик ежегодно готовит годовой отчет о реализации муниципальной программы и до 1 марта года, следующего за отчетным, представляет его в Экономическое управление для оценки эффективности реализации муниципальной программы.</t>
  </si>
  <si>
    <t>После окончания срока реализации муниципальной программы муниципальный заказчик представляет в орган Администрации городского округа Реутов на утверждение не позднее 1 июня года, следующего за последним годом реализации муниципальной программы, итоговый отчет о ее реализации.</t>
  </si>
  <si>
    <t>Годовой и итоговый отчеты о реализации муниципальной программы должны содержать:</t>
  </si>
  <si>
    <t>1) аналитическую записку, в которой указываются:</t>
  </si>
  <si>
    <t>степень достижения запланированных результатов и намеченных целей муниципальной программы и подпрограмм;</t>
  </si>
  <si>
    <t>общий объем фактически произведенных расходов, всего и в том числе по источникам финансирования;</t>
  </si>
  <si>
    <t>2) таблицу, в которой указываются:</t>
  </si>
  <si>
    <t>данные об использовании средств бюджета городского округа Реутов и средств иных привлекаемых для реализации муниципальной программы источников по каждому программному мероприятию и в целом по муниципальной программе;</t>
  </si>
  <si>
    <t>по мероприятиям, не завершенным в утвержденные сроки, - причины их невыполнения и предложения по дальнейшей реализации.</t>
  </si>
  <si>
    <t>По показателям, не достигшим запланированного уровня, приводятся причины невыполнения и предложения по их дальнейшему достижению.</t>
  </si>
  <si>
    <r>
      <t xml:space="preserve">Годовой отчет о реализации муниципальной программы представляется по формам согласно </t>
    </r>
    <r>
      <rPr>
        <sz val="12"/>
        <rFont val="Times New Roman"/>
        <family val="1"/>
        <charset val="204"/>
      </rPr>
      <t>приложениям №</t>
    </r>
    <r>
      <rPr>
        <sz val="12"/>
        <color theme="1"/>
        <rFont val="Times New Roman"/>
        <family val="1"/>
        <charset val="204"/>
      </rPr>
      <t xml:space="preserve">6 и </t>
    </r>
    <r>
      <rPr>
        <sz val="12"/>
        <rFont val="Times New Roman"/>
        <family val="1"/>
        <charset val="204"/>
      </rPr>
      <t>№</t>
    </r>
    <r>
      <rPr>
        <sz val="12"/>
        <color theme="1"/>
        <rFont val="Times New Roman"/>
        <family val="1"/>
        <charset val="204"/>
      </rPr>
      <t>7 к Постановлению Администрации города от 29.07.2013           №29-ПГ «Об утверждении Порядка разработки и реализации муниципальных программ городского округа Реутов» (с изменениями и дополнениями).</t>
    </r>
  </si>
  <si>
    <t>VIII. СОСТАВ, ФОРМА И СРОКИ ПРЕДСТАВЛЕНИЯ ОТЧЕТНОСТИ.</t>
  </si>
  <si>
    <t xml:space="preserve">       Итоговый отчет о реализации муниципальной программы представляется по формам согласно приложениям №7 и №8 к Постановлению Администрации города от 29.07.2013 №29-ПГ «Об утверждении Порядка разработки и реализации муниципальных программ городского округа Реутов» (с изменениями и дополнениями).</t>
  </si>
  <si>
    <t>руб.</t>
  </si>
  <si>
    <t>Приложение</t>
  </si>
  <si>
    <t>Общий объем средств, направленный на реализацию программы по капитальному ремонту общего имущества МКД из бюджета городского округа Реутов (КК2)</t>
  </si>
  <si>
    <t>МКДК – количество МКД, в которых планируется провести капитальный ремонт в очередной году,</t>
  </si>
  <si>
    <t xml:space="preserve">МКДПП – количество МКД, утвержденных Региональной Программой Московской области "Проведение капитального ремонта общего имущества в многоквартирных домах, расположенных на территории Московской области" </t>
  </si>
  <si>
    <t>Доля населения, обеспеченного доброкачественной питьевой водой (К9)</t>
  </si>
  <si>
    <t>Доля сточных вод, очищенных до нормативных значений, в общем объеме сточных вод, пропущенных через очистные сооружения (К11)</t>
  </si>
  <si>
    <t>Удельный вес оборудования жилищного фонда централизованным водопроводом (К12)</t>
  </si>
  <si>
    <t>Удельный вес оборудования жилищного фонда централизованным водоотведением (К13)</t>
  </si>
  <si>
    <t>1. Эффективность реализации Программы достигается путем:</t>
  </si>
  <si>
    <t>2. Эффективность реализации Подпрограммы «Благоустройство на 2015-2019 годы» достигается путем достижения поставленных целей.</t>
  </si>
  <si>
    <r>
      <t>2.1.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Площадь дорожно-тропиночной сети (КБ1) – базовый показатель – общая протяженность дорожно-тропиночной сети на территории городского округа Реутов по состоянию на 2014 год 88 211 м2. Плановый показатель определяется нарастающим итогом, начиная с базового показателя.</t>
    </r>
  </si>
  <si>
    <r>
      <t>2.2.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катков (КБ2) – базовый показатель – общее количество катков, расположенных на территории городского округа Реутов по состоянию на 2014 год. Плановый показатель определяется нарастающим итогом, начиная с базового показателя.</t>
    </r>
  </si>
  <si>
    <r>
      <t>2.3.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детских, спортивных площадок (КБ3) – базовый показатель – общее количество детских и спортивных площадок,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</si>
  <si>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2.4.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(КБ4) – базовый показатель – общее количество деревьев/кустарников, расположенных на территории городского округа Реутов. Плановый показатель определяется нарастающим итогом к базовому показателю.</t>
    </r>
  </si>
  <si>
    <r>
      <t>2.5.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(КБ5) – базовый показатель – общее количество однолетних и многолетних растений,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</si>
  <si>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2.6.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вертикального озеленения (КБ6) – базовый показатель – общее количество кашпо и конструкций, установленных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</si>
  <si>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2.7.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новогодней символики (КБ8) – базовый показатель – общее количество элементов новогодней символики, имеющейся в наличии в городском округе Реутов. Плановый показатель определяется нарастающим итогом, начиная с базового показателя.</t>
    </r>
  </si>
  <si>
    <r>
      <t>2.8.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приобретенной техники для нужд коммунального хозяйства  (КБ9) – базовый показатель – общее количество приобретенной техники для нужд коммунального хозяйства.</t>
    </r>
  </si>
  <si>
    <t>3. Эффективность реализации Подпрограммы «Капитальный ремонт объектов жилищно-коммунального хозяйства на 2015-2019 годы» достигается путем достижения поставленных целей.</t>
  </si>
  <si>
    <r>
      <t>3.1.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замененного газоиспользующего оборудования (КК1) – базовый показатель – количество замененного газоиспользующего оборудования, расположенного в жилищном фонде, находящейся в муниципальной собственности. Плановый показатель определяется количеством планируемого к замене газоиспользующего оборудования, расположенного в жилищном фонде муниципальной собственности в плановом периоде.</t>
    </r>
  </si>
  <si>
    <r>
      <t>3.2.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Общий объем средств, направленный на реализацию программы по капитальному ремонту общего имущества МКД из бюджета городского округа Реутов (КК2 - руб.) - Определяется как произведение площади жилых и нежилых помещений, находящихся в составе имущества казны городского округа Реутов и размер взноса, установленный Правительством Московской области на очередной финансовый год.</t>
    </r>
  </si>
  <si>
    <t>К4, К5, К6,К7,К8, К9, К10, К11, К12, К13 – определяются в соответствии с данными статистической отчетности за соответствующий отчетный период.</t>
  </si>
  <si>
    <t>1. «Благоустройство», на 2015-2019 годы (Приложение № 1 к муниципальной программе);</t>
  </si>
  <si>
    <t>2. «Капитальный ремонт объектов жилищно-коммунального хозяйства», на 2015-2019 годы (Приложение № 2 к муниципальной программе);</t>
  </si>
  <si>
    <t>Приложение № 1 к Программе</t>
  </si>
  <si>
    <t>Приложение № 2 к Программе</t>
  </si>
  <si>
    <t>Приложение № 3 к Программе</t>
  </si>
  <si>
    <t>Приложение № 4 к Программе</t>
  </si>
  <si>
    <t>Приложение № 5 к Программе</t>
  </si>
  <si>
    <t>Приложение № 6 к Программе</t>
  </si>
  <si>
    <t>Приложение № 7 к Программе</t>
  </si>
  <si>
    <t>Приложение № 8 к Программе</t>
  </si>
  <si>
    <t>Приложение № 9 к Программе</t>
  </si>
  <si>
    <t>Содержание внутриквартальных дорог, дворовых территорий многоквартирных домов, проездов кдворовым территориям многоквартирных домов</t>
  </si>
  <si>
    <t>Установка и модернизация детских игровых и иных площадок</t>
  </si>
  <si>
    <t>Содержание внутриквартальных дорог, дворовых территорий многоквартирных домов, проездов к дворовым территориям многоквартирных домов</t>
  </si>
  <si>
    <t>Выполнение работ по уборке и содержанию внутриквартильных дорог, дворовых территорий многоквартирных домов, проездов к дворовым территориям многоквартирных домов</t>
  </si>
  <si>
    <t>На основании проектно-сметной документации</t>
  </si>
  <si>
    <t>Произвести работы по капитальному ремонту несущих кострукций дома, по адресу: Московская область, ул. Новогиреевская, д. 10, кв.35</t>
  </si>
  <si>
    <t>Выполнение рпбот по капитальному ремонту несущих конструкций дома, по адресу: Московская область, ул. Новогиреевская, д. 10, кв.35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</si>
  <si>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мусора. (К8)</t>
  </si>
  <si>
    <t xml:space="preserve">Обеспеченность обустроенными дворовыми территориями (КБ3)
</t>
  </si>
  <si>
    <t>единица</t>
  </si>
  <si>
    <t>Произвести работы по актуализации схем теплоснабжения, водоснабжения, водоотведения в соответствии с генеральным планом застройки г.о. Реутов</t>
  </si>
  <si>
    <t>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(КК3)</t>
  </si>
  <si>
    <t>3.3. 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 (КК3–единица измерения единиц)</t>
  </si>
  <si>
    <t>КК3 =Количество домов включенных в краткосрочный план реализации Региональной программы Московской области на 2014-2038 годы на очередной финансовый год</t>
  </si>
  <si>
    <t>Разборка некапитальных нестационарных сооружений на территории города</t>
  </si>
  <si>
    <t>Выполнение работ по разборке некапитальных нестационарных сооружений на территории города</t>
  </si>
  <si>
    <t>Доля организаций коммунального комплекса, осущесвляющих производство товаров, оказание услуг по водо-, теплоснабжению, утвердивших инвестиционные программы (К1)</t>
  </si>
  <si>
    <t>Планируемые результаты реализации программы</t>
  </si>
  <si>
    <t>Доля лицевых счетов, обслуживаемых единой областной расчетной системой</t>
  </si>
  <si>
    <t>Количество объектов коммунальной инфраструктуры, переведенных на природный газ</t>
  </si>
  <si>
    <t xml:space="preserve">Единица </t>
  </si>
  <si>
    <t>1871,4</t>
  </si>
  <si>
    <t>565</t>
  </si>
  <si>
    <t>520</t>
  </si>
  <si>
    <t>570</t>
  </si>
  <si>
    <t>575</t>
  </si>
  <si>
    <t>580</t>
  </si>
  <si>
    <t>585</t>
  </si>
  <si>
    <t>8913</t>
  </si>
  <si>
    <t>Количество насаждений (КБ4)
9091 штук к 2019 году</t>
  </si>
  <si>
    <t>Количество элементов вертикального озеленения (КБ6)
585 штук к 2019 году</t>
  </si>
  <si>
    <t>Озеленение и благоустройство территории городского округа Реутов</t>
  </si>
  <si>
    <t>Муниципальное задание МБУ "Городское хозяйство и благоустройство города Реутов"</t>
  </si>
  <si>
    <t>Приобретение техники для нужд благоустройства территорий муниципальных образований Московской области</t>
  </si>
  <si>
    <t>Локально-сметные расчеты, коммерческие предложения</t>
  </si>
  <si>
    <t>Выполнение муниципального задания</t>
  </si>
  <si>
    <t>МБУ "Городское хозяйство и благоустройство города Реутов"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</si>
  <si>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</t>
  </si>
  <si>
    <t>Приобретение тракторов в рамках реализации государственной программы Московской области</t>
  </si>
  <si>
    <t>2014-2016</t>
  </si>
  <si>
    <t>Доля разработанных и утвержденных схем теплоснабжения, водоснабжения, водоотведения</t>
  </si>
  <si>
    <t>Процент/штук</t>
  </si>
  <si>
    <t>100</t>
  </si>
  <si>
    <t>100/2</t>
  </si>
  <si>
    <t>100/54519</t>
  </si>
  <si>
    <t>0/0</t>
  </si>
  <si>
    <t>Количество технологических нарушений на объектах и системах ЖКХ на 1 тыс. населения</t>
  </si>
  <si>
    <t>Задолженность за потребленные типливно-энергетические ресурсы (газ и электроэнергия) на 1 тыс. населения</t>
  </si>
  <si>
    <t>тыс. руб.</t>
  </si>
  <si>
    <t>Процент/Штук</t>
  </si>
  <si>
    <t>10/22</t>
  </si>
  <si>
    <t>30/66</t>
  </si>
  <si>
    <t>40/68</t>
  </si>
  <si>
    <t>50/110</t>
  </si>
  <si>
    <t>Количество выявленных и оформленных органами местного самоуправления нарушений норм и требований, установленных Законом Московской области "О благоустройстве в Московской области", по которым выставлены штрафы на 1 тыс. населения</t>
  </si>
  <si>
    <t>Единиц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</si>
  <si>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</t>
  </si>
  <si>
    <t>Штука</t>
  </si>
  <si>
    <t>Приобретение и использование техники для нужд благоустройства</t>
  </si>
  <si>
    <t>Подготовка объектов ЖКХ к осенне-зимнему периоду</t>
  </si>
  <si>
    <t>Внебюджетные источники</t>
  </si>
  <si>
    <t>Внебюджентые источники</t>
  </si>
  <si>
    <t>Содержание систем уличного освещения</t>
  </si>
  <si>
    <t>Расходы на оплату электоэнергии систем уличного освещения</t>
  </si>
  <si>
    <t>Обеспечение деятельности муниципального бюджетного учреждения "Городское хозяйство и благоустройство города Реутов"</t>
  </si>
  <si>
    <t>Содержание детских, спортивных площадок, площадок для выгула собак и иных площадок</t>
  </si>
  <si>
    <t>Приобретение техники для нужд коммунального хозяйства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</si>
  <si>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</si>
  <si>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Произведение общей площадь жилых и нежилых помещений, находящихся в муниципальной собственности и утвержденного размера взноса на капитальный ремонт в очередном году</t>
  </si>
  <si>
    <t xml:space="preserve">Определяется в соответствии с Постановлениями Правительства Московской области от 27.12.2013 года № 1188/58 "Об утверждении Региональной Программы "Проведение капитального ремонта общего имущества в многоквартирных домах, расположенных на территории Московской области, на 2014-2038 годы",
</t>
  </si>
  <si>
    <t>Замена газоиспользующего оборудования в муниципальных квартирах</t>
  </si>
  <si>
    <t>Ежегодная актуализация схем теплоснабжения, водоснабжения, водоотведения города</t>
  </si>
  <si>
    <t>Осущесвтвление мероприятий по благоустройству территории городского округа Реутов, осущесвляя финансово-охзяйственную деятельность в соответствии с положениями Федерального закона № 44-ФЗ от 05.04.2013</t>
  </si>
  <si>
    <t>Текущее обслуживание и эксплуатация детских игровых и спотивных комплексов</t>
  </si>
  <si>
    <t>Усатновка новых детских игровых и иных площадок в соответствии с требованиями Закона Московской области о благоустройстве</t>
  </si>
  <si>
    <t>Содержание игровых комплексов в надлезаем техническом состоянии</t>
  </si>
  <si>
    <t>Установка детских игровых и спортивных комплексов в соответствии с плановыми показателями</t>
  </si>
  <si>
    <t>Содержание внутриквартальных дорог города в надлежащем состоянии</t>
  </si>
  <si>
    <t>Выполнение работ по восстановлению, эксплуатации уличного освещения и праздничной иллюминации</t>
  </si>
  <si>
    <t>Содержание систем уличного освещения в надлежащем техническом состоянии</t>
  </si>
  <si>
    <t>Коммунальные платежи за потребленную электроэнергию</t>
  </si>
  <si>
    <t>Свевременная оплата потребленной электроэнергии</t>
  </si>
  <si>
    <t>Актуализация схем теплоснабжения, водоснабжения, водоотведения города</t>
  </si>
  <si>
    <t>Работы управляющих организаций и ресурсоснабжающих органиазаций по подготовке к осенне-зимнему периоду</t>
  </si>
  <si>
    <t>Итого внебюджетные источники</t>
  </si>
  <si>
    <t>Средства инвесторов</t>
  </si>
  <si>
    <t>Управляющие организации и ресурсоснабжающие предприятия</t>
  </si>
  <si>
    <t>Расходы на оплату электроэнергии систем уличного освещения</t>
  </si>
  <si>
    <t>Количество приобретенной коммунальной техники для нужд благойстройства</t>
  </si>
  <si>
    <t xml:space="preserve"> Поддержание в порядке внутриквартальных проездов и дорог</t>
  </si>
  <si>
    <t xml:space="preserve"> Поддержание в надлежащем техническом состоянии ДИП </t>
  </si>
  <si>
    <t>Процент</t>
  </si>
  <si>
    <t>2</t>
  </si>
  <si>
    <t>Реконструкция котельной № 2 (г. Реутов, ул. Победы, д.14-А)</t>
  </si>
  <si>
    <t>Выполнение работ в рамках инвестиционного контракта застройки территории городского округа Реутов</t>
  </si>
  <si>
    <t>Реконструкция объектов коммунальной инфраструктуры</t>
  </si>
  <si>
    <t>Количество реконструируемых объектов коммунальной инфраструктуры на территории городского округа Реутов</t>
  </si>
  <si>
    <t>Произвести научно-исследовательские работы по разработке программы комплексного развития коммунальной инфраструктуры</t>
  </si>
  <si>
    <t>Разработка программы в соответствии с Поручением Президента РФ</t>
  </si>
  <si>
    <t>Регулирование численности безнадзорных животных</t>
  </si>
  <si>
    <t xml:space="preserve">Разработка и утверждение программы комплексного развития систем коммунальной инфраструктуры </t>
  </si>
  <si>
    <t>IX. Комплексное благоустройство дворовых территорий</t>
  </si>
  <si>
    <t>Адрес</t>
  </si>
  <si>
    <t>Срок реализации (год)</t>
  </si>
  <si>
    <t>Соблюдение требований Закона МО "О благоустройстве Московской области"</t>
  </si>
  <si>
    <t>2016-2019</t>
  </si>
  <si>
    <t>Выполнение работ по регулированию численности безнадзорных животных</t>
  </si>
  <si>
    <t>1. Носовихинское шоссе, д.18,д.19</t>
  </si>
  <si>
    <t>2. Ул. Ашхабадская, д.27, 27к1, 27к2, 27к3</t>
  </si>
  <si>
    <t>3. Ул. Некрасова, д.10</t>
  </si>
  <si>
    <t>4. Ул. Победы, д.15, д.17, пр-т Ленина д.29, д.31, д.33, д.35, д.37</t>
  </si>
  <si>
    <t>5. Ул. Комсомольская, д.22,26, ул. Кирова, д.7,9</t>
  </si>
  <si>
    <t>6. Проспект Мира, д.39, ул. Советская, д.30</t>
  </si>
  <si>
    <t>7. Ул. Котовского, д.8, д.12</t>
  </si>
  <si>
    <t>8. Ул. Котовского, д.11</t>
  </si>
  <si>
    <t>9. Ул. Строителей, д.1</t>
  </si>
  <si>
    <t>10. Юбилейный проспект, д.6</t>
  </si>
  <si>
    <t>11. Юбилейный пр-т, д.8, д.10, д.12</t>
  </si>
  <si>
    <t>12. Юбилейный проспект, д.34, д.36, ул. Котовского, д.5,9</t>
  </si>
  <si>
    <t>13. Ул. Некрасова, д.18, 22, 24, 26</t>
  </si>
  <si>
    <t>14. Ул. Калинина, д.20, 22, 24, Комсомольская, д.4</t>
  </si>
  <si>
    <t>15. Ул. Ленина, д.2, д.4</t>
  </si>
  <si>
    <t>16. Ул. Гагарина, д.15, д.17</t>
  </si>
  <si>
    <t>17. Носовихинское шоссе,  д.6</t>
  </si>
  <si>
    <t>18. Ул. Советская, д.24</t>
  </si>
  <si>
    <t>19. Ул. Советская, д.25</t>
  </si>
  <si>
    <t>20. Ул. Гагарина, д.2</t>
  </si>
  <si>
    <t>21. Ул. Некрасова, д.14</t>
  </si>
  <si>
    <t>22. Пр-т Мира, д.4, д.10</t>
  </si>
  <si>
    <t>3. Ул. Дзержинского, д.5к.2, ул. Комсомольская, д.1 (Спортивная площадка)</t>
  </si>
  <si>
    <t>4. Ул. Комсомольская, д.5А (ДИП)</t>
  </si>
  <si>
    <t>5. Ул. Победы, д.22 (ДИП)</t>
  </si>
  <si>
    <t>6. Юбилейный пр-т, д.44 (ДИП)</t>
  </si>
  <si>
    <t>7. Ул. Советская, д.16 (ремонт междворовых проездов, расширение парковки, ДИП)</t>
  </si>
  <si>
    <t>8. Ул. Калинина, д.8, д.10, д.12, д.14 (ДИП)</t>
  </si>
  <si>
    <t>9. Юбилейный пр-т, д.15 (ДИП)</t>
  </si>
  <si>
    <t>10. Носовихинское шоссе, д.16 (ДИП)</t>
  </si>
  <si>
    <t>11. Ул. Гагарина,  д.9 (ремонт междворовых проездов, ДИП)</t>
  </si>
  <si>
    <t>12. Ул. Комсомольская, д.18/2, ул. Новая, д.2, д.4 (ДИП)</t>
  </si>
  <si>
    <t>13. Юбилейный пр-т, д.37, д.41, д.39, ул. Октября, д.24, д.28, д.30 (ДИП)</t>
  </si>
  <si>
    <t>14. Ул. Южная, д.11, д.15, д.19 (ремонт междворовых проездов)</t>
  </si>
  <si>
    <t>15. Юбилейный пр-т, д.3, д.5 (ремонт междворовых проездов, расширение парковки)</t>
  </si>
  <si>
    <t>16. ул. Советская, д.11, д.13, д.14к.1, д.17, д.19 (ремонт междворовых проездов)</t>
  </si>
  <si>
    <t>17. ул. Некрасова, д.16, д.20 (ремонт междворовых проездов)</t>
  </si>
  <si>
    <t>18. ул. Строителей, д.5, д.7, д.9, д.11, д.13 (ремонт междворовых проездов)</t>
  </si>
  <si>
    <t>2. Юбилейный пр-т, д.34,д.36 ул. Котовского, д.5,д.9 (Спортивная площадка) - перенос с 2015 года</t>
  </si>
  <si>
    <t>1. Ул. Ленина, д.2,4 (Спортивная площадка) - перенос с 2015 года</t>
  </si>
  <si>
    <t>к Постановлению Администрации города Реутов</t>
  </si>
  <si>
    <t>от "_____" _________ 2016 года № _____</t>
  </si>
  <si>
    <t>20/18</t>
  </si>
  <si>
    <t>Выпонлнение работ по установке систем ГЛОНАСС на уборочную техники городского округа Реутов</t>
  </si>
  <si>
    <t>Доля фактически отремонтированных многоквартирных домов к количеству многоквартирных домов, внесенных в региональную программу</t>
  </si>
  <si>
    <t>процент</t>
  </si>
  <si>
    <t>Уровень собираемости взносов на капитальный ремонт</t>
  </si>
  <si>
    <t>Собираемость и перечисление взносов за капитальный ремонт на территории городского округа Реутов</t>
  </si>
  <si>
    <t>«Установка навигационного оборудования ГЛОНАСС на уборочной технике»</t>
  </si>
  <si>
    <t>Выпонлнение работ по установке систем ГЛОНАСС на уборочную техники городского округа Реутов и ее ежемесячное техобслуживание</t>
  </si>
  <si>
    <t>Установка и обслуживание навигационного оборудования ГЛОНАСС на уборочной технике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</si>
</sst>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1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bungb\Downloads\&#1055;&#1088;&#1080;&#1083;&#1086;&#1078;&#1077;&#1085;&#1080;&#1077;%201%20(1)%20&#1087;&#1086;&#1076;&#1075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аспорт ПП"/>
      <sheetName val="Результаты"/>
      <sheetName val="Обоснование Финансовых ресурсов"/>
      <sheetName val="Перечень Мероприятий"/>
      <sheetName val="подсчет кап рем МестБюдж"/>
      <sheetName val="Приложения по Озеле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G11">
            <v>1902.86</v>
          </cell>
        </row>
        <row r="35">
          <cell r="G35">
            <v>2991.9</v>
          </cell>
        </row>
        <row r="36">
          <cell r="G36">
            <v>6759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>
      <selection activeCell="D17" sqref="D17"/>
    </sheetView>
  </sheetViews>
  <sheetFormatPr defaultRowHeight="15" x14ac:dyDescent="0.25"/>
  <cols>
    <col min="1" max="1" width="54" customWidth="1"/>
    <col min="2" max="2" width="20.7109375" customWidth="1"/>
    <col min="3" max="3" width="15.42578125" customWidth="1"/>
    <col min="4" max="4" width="12.140625" customWidth="1"/>
    <col min="5" max="6" width="11.85546875" customWidth="1"/>
    <col min="7" max="7" width="12.140625" customWidth="1"/>
    <col min="8" max="8" width="10.140625" customWidth="1"/>
    <col min="9" max="9" width="11.28515625" customWidth="1"/>
  </cols>
  <sheetData>
    <row r="1" spans="1:9" ht="15.75" x14ac:dyDescent="0.25">
      <c r="F1" s="147" t="s">
        <v>246</v>
      </c>
      <c r="G1" s="147"/>
      <c r="H1" s="147"/>
      <c r="I1" s="147"/>
    </row>
    <row r="2" spans="1:9" ht="36.75" customHeight="1" x14ac:dyDescent="0.25">
      <c r="F2" s="156" t="s">
        <v>426</v>
      </c>
      <c r="G2" s="156"/>
      <c r="H2" s="156"/>
      <c r="I2" s="156"/>
    </row>
    <row r="3" spans="1:9" ht="32.25" customHeight="1" x14ac:dyDescent="0.25">
      <c r="F3" s="147" t="s">
        <v>427</v>
      </c>
      <c r="G3" s="147"/>
      <c r="H3" s="147"/>
      <c r="I3" s="147"/>
    </row>
    <row r="4" spans="1:9" x14ac:dyDescent="0.25">
      <c r="A4" s="153" t="s">
        <v>138</v>
      </c>
      <c r="B4" s="153"/>
      <c r="C4" s="153"/>
      <c r="D4" s="153"/>
      <c r="E4" s="153"/>
      <c r="F4" s="153"/>
      <c r="G4" s="153"/>
      <c r="H4" s="153"/>
      <c r="I4" s="153"/>
    </row>
    <row r="5" spans="1:9" x14ac:dyDescent="0.25">
      <c r="A5" s="153"/>
      <c r="B5" s="153"/>
      <c r="C5" s="153"/>
      <c r="D5" s="153"/>
      <c r="E5" s="153"/>
      <c r="F5" s="153"/>
      <c r="G5" s="153"/>
      <c r="H5" s="153"/>
      <c r="I5" s="153"/>
    </row>
    <row r="6" spans="1:9" x14ac:dyDescent="0.25">
      <c r="A6" s="153"/>
      <c r="B6" s="153"/>
      <c r="C6" s="153"/>
      <c r="D6" s="153"/>
      <c r="E6" s="153"/>
      <c r="F6" s="153"/>
      <c r="G6" s="153"/>
      <c r="H6" s="153"/>
      <c r="I6" s="153"/>
    </row>
    <row r="7" spans="1:9" ht="15.75" x14ac:dyDescent="0.25">
      <c r="A7" s="4" t="s">
        <v>58</v>
      </c>
      <c r="B7" s="148" t="s">
        <v>115</v>
      </c>
      <c r="C7" s="148"/>
      <c r="D7" s="148"/>
      <c r="E7" s="148"/>
      <c r="F7" s="148"/>
      <c r="G7" s="148"/>
      <c r="H7" s="148"/>
      <c r="I7" s="148"/>
    </row>
    <row r="8" spans="1:9" ht="41.25" customHeight="1" x14ac:dyDescent="0.25">
      <c r="A8" s="4" t="s">
        <v>59</v>
      </c>
      <c r="B8" s="148" t="s">
        <v>60</v>
      </c>
      <c r="C8" s="148"/>
      <c r="D8" s="148"/>
      <c r="E8" s="148"/>
      <c r="F8" s="148"/>
      <c r="G8" s="148"/>
      <c r="H8" s="148"/>
      <c r="I8" s="148"/>
    </row>
    <row r="9" spans="1:9" ht="15.75" x14ac:dyDescent="0.25">
      <c r="A9" s="4" t="s">
        <v>61</v>
      </c>
      <c r="B9" s="148" t="s">
        <v>85</v>
      </c>
      <c r="C9" s="148"/>
      <c r="D9" s="148"/>
      <c r="E9" s="148"/>
      <c r="F9" s="148"/>
      <c r="G9" s="148"/>
      <c r="H9" s="148"/>
      <c r="I9" s="148"/>
    </row>
    <row r="10" spans="1:9" ht="24.75" customHeight="1" x14ac:dyDescent="0.25">
      <c r="A10" s="4" t="s">
        <v>62</v>
      </c>
      <c r="B10" s="148" t="s">
        <v>87</v>
      </c>
      <c r="C10" s="148"/>
      <c r="D10" s="148"/>
      <c r="E10" s="148"/>
      <c r="F10" s="148"/>
      <c r="G10" s="148"/>
      <c r="H10" s="148"/>
      <c r="I10" s="148"/>
    </row>
    <row r="11" spans="1:9" ht="30.75" customHeight="1" x14ac:dyDescent="0.25">
      <c r="A11" s="20" t="s">
        <v>63</v>
      </c>
      <c r="B11" s="148" t="s">
        <v>5</v>
      </c>
      <c r="C11" s="148"/>
      <c r="D11" s="148"/>
      <c r="E11" s="148"/>
      <c r="F11" s="148"/>
      <c r="G11" s="148"/>
      <c r="H11" s="148"/>
      <c r="I11" s="148"/>
    </row>
    <row r="12" spans="1:9" ht="15.75" x14ac:dyDescent="0.25">
      <c r="A12" s="4" t="s">
        <v>7</v>
      </c>
      <c r="B12" s="148" t="s">
        <v>8</v>
      </c>
      <c r="C12" s="148"/>
      <c r="D12" s="148"/>
      <c r="E12" s="148"/>
      <c r="F12" s="148"/>
      <c r="G12" s="148"/>
      <c r="H12" s="148"/>
      <c r="I12" s="148"/>
    </row>
    <row r="13" spans="1:9" ht="45" customHeight="1" x14ac:dyDescent="0.25">
      <c r="A13" s="4" t="s">
        <v>64</v>
      </c>
      <c r="B13" s="148" t="s">
        <v>116</v>
      </c>
      <c r="C13" s="148"/>
      <c r="D13" s="148"/>
      <c r="E13" s="148"/>
      <c r="F13" s="148"/>
      <c r="G13" s="148"/>
      <c r="H13" s="148"/>
      <c r="I13" s="148"/>
    </row>
    <row r="14" spans="1:9" ht="15.75" customHeight="1" x14ac:dyDescent="0.25">
      <c r="A14" s="157" t="s">
        <v>65</v>
      </c>
      <c r="B14" s="154" t="s">
        <v>12</v>
      </c>
      <c r="C14" s="155"/>
      <c r="D14" s="155"/>
      <c r="E14" s="155"/>
      <c r="F14" s="155"/>
      <c r="G14" s="155"/>
      <c r="H14" s="151"/>
      <c r="I14" s="166"/>
    </row>
    <row r="15" spans="1:9" ht="15.75" customHeight="1" x14ac:dyDescent="0.25">
      <c r="A15" s="157"/>
      <c r="B15" s="158" t="s">
        <v>20</v>
      </c>
      <c r="C15" s="149" t="s">
        <v>13</v>
      </c>
      <c r="D15" s="149" t="s">
        <v>14</v>
      </c>
      <c r="E15" s="149" t="s">
        <v>15</v>
      </c>
      <c r="F15" s="149" t="s">
        <v>16</v>
      </c>
      <c r="G15" s="151" t="s">
        <v>17</v>
      </c>
      <c r="H15" s="167"/>
      <c r="I15" s="168"/>
    </row>
    <row r="16" spans="1:9" ht="15.75" customHeight="1" x14ac:dyDescent="0.25">
      <c r="A16" s="157"/>
      <c r="B16" s="158"/>
      <c r="C16" s="150"/>
      <c r="D16" s="150"/>
      <c r="E16" s="150"/>
      <c r="F16" s="150"/>
      <c r="G16" s="152"/>
      <c r="H16" s="167"/>
      <c r="I16" s="168"/>
    </row>
    <row r="17" spans="1:10" ht="25.5" customHeight="1" x14ac:dyDescent="0.25">
      <c r="A17" s="22" t="s">
        <v>66</v>
      </c>
      <c r="B17" s="9">
        <f>SUM(C17:G17)</f>
        <v>581640.29999999981</v>
      </c>
      <c r="C17" s="6">
        <f>'Паспорт ПП'!E15+'Паспорт ПП'!E66</f>
        <v>156896.19999999998</v>
      </c>
      <c r="D17" s="6">
        <f>'Паспорт ПП'!F15+'Паспорт ПП'!F66</f>
        <v>115897.89999999994</v>
      </c>
      <c r="E17" s="6">
        <f>'Паспорт ПП'!G15+'Паспорт ПП'!G66</f>
        <v>103442.39999999997</v>
      </c>
      <c r="F17" s="6">
        <f>'Паспорт ПП'!H15+'Паспорт ПП'!H66</f>
        <v>103442.39999999997</v>
      </c>
      <c r="G17" s="6">
        <f>'Паспорт ПП'!I15+'Паспорт ПП'!I66</f>
        <v>101961.4</v>
      </c>
      <c r="H17" s="167"/>
      <c r="I17" s="168"/>
    </row>
    <row r="18" spans="1:10" ht="22.5" customHeight="1" x14ac:dyDescent="0.25">
      <c r="A18" s="22" t="s">
        <v>21</v>
      </c>
      <c r="B18" s="9">
        <f t="shared" ref="B18:B21" si="0">SUM(C18:G18)</f>
        <v>12674.2</v>
      </c>
      <c r="C18" s="6">
        <f>'Паспорт ПП'!E14+'Паспорт ПП'!E63</f>
        <v>6445.6</v>
      </c>
      <c r="D18" s="6">
        <f>'Паспорт ПП'!F14+'Паспорт ПП'!F63</f>
        <v>6228.6</v>
      </c>
      <c r="E18" s="6">
        <f>'Паспорт ПП'!G14+'Паспорт ПП'!G63</f>
        <v>0</v>
      </c>
      <c r="F18" s="6">
        <f>'Паспорт ПП'!H14+'Паспорт ПП'!H63</f>
        <v>0</v>
      </c>
      <c r="G18" s="6">
        <f>'Паспорт ПП'!I14+'Паспорт ПП'!I63</f>
        <v>0</v>
      </c>
      <c r="H18" s="167"/>
      <c r="I18" s="168"/>
    </row>
    <row r="19" spans="1:10" ht="29.25" customHeight="1" x14ac:dyDescent="0.25">
      <c r="A19" s="22" t="s">
        <v>132</v>
      </c>
      <c r="B19" s="9">
        <f t="shared" si="0"/>
        <v>966576.14000000013</v>
      </c>
      <c r="C19" s="6">
        <f>'Паспорт ПП'!E65</f>
        <v>227422.28</v>
      </c>
      <c r="D19" s="6">
        <f>'Паспорт ПП'!F65</f>
        <v>156643.82999999999</v>
      </c>
      <c r="E19" s="6">
        <f>'Паспорт ПП'!G65</f>
        <v>161779.93</v>
      </c>
      <c r="F19" s="6">
        <f>'Паспорт ПП'!H65</f>
        <v>201368.82</v>
      </c>
      <c r="G19" s="6">
        <f>'Паспорт ПП'!I65</f>
        <v>219361.28</v>
      </c>
      <c r="H19" s="167"/>
      <c r="I19" s="168"/>
    </row>
    <row r="20" spans="1:10" ht="33" customHeight="1" x14ac:dyDescent="0.25">
      <c r="A20" s="22" t="s">
        <v>67</v>
      </c>
      <c r="B20" s="9">
        <f t="shared" si="0"/>
        <v>0</v>
      </c>
      <c r="C20" s="21">
        <f>'Паспорт ПП'!E64</f>
        <v>0</v>
      </c>
      <c r="D20" s="21">
        <f>'Паспорт ПП'!F64</f>
        <v>0</v>
      </c>
      <c r="E20" s="21">
        <f>'Паспорт ПП'!G64</f>
        <v>0</v>
      </c>
      <c r="F20" s="21">
        <f>'Паспорт ПП'!H64</f>
        <v>0</v>
      </c>
      <c r="G20" s="21">
        <f>'Паспорт ПП'!I64</f>
        <v>0</v>
      </c>
      <c r="H20" s="167"/>
      <c r="I20" s="168"/>
    </row>
    <row r="21" spans="1:10" ht="33" customHeight="1" x14ac:dyDescent="0.25">
      <c r="A21" s="22" t="s">
        <v>339</v>
      </c>
      <c r="B21" s="9">
        <f t="shared" si="0"/>
        <v>1029800</v>
      </c>
      <c r="C21" s="6">
        <f>'Паспорт ПП'!E67+'Паспорт ПП'!E16</f>
        <v>99800</v>
      </c>
      <c r="D21" s="6">
        <f>'Паспорт ПП'!F67+'Паспорт ПП'!F16</f>
        <v>615000</v>
      </c>
      <c r="E21" s="6">
        <f>'Паспорт ПП'!G67+'Паспорт ПП'!G16</f>
        <v>105000</v>
      </c>
      <c r="F21" s="6">
        <f>'Паспорт ПП'!H67+'Паспорт ПП'!H16</f>
        <v>105000</v>
      </c>
      <c r="G21" s="6">
        <f>'Паспорт ПП'!I67+'Паспорт ПП'!I16</f>
        <v>105000</v>
      </c>
      <c r="H21" s="152"/>
      <c r="I21" s="169"/>
    </row>
    <row r="22" spans="1:10" ht="132" customHeight="1" x14ac:dyDescent="0.25">
      <c r="A22" s="25" t="s">
        <v>296</v>
      </c>
      <c r="B22" s="174" t="s">
        <v>84</v>
      </c>
      <c r="C22" s="175"/>
      <c r="D22" s="175"/>
      <c r="E22" s="175"/>
      <c r="F22" s="175"/>
      <c r="G22" s="175"/>
      <c r="H22" s="175"/>
      <c r="I22" s="176"/>
    </row>
    <row r="24" spans="1:10" ht="54.75" customHeight="1" x14ac:dyDescent="0.25">
      <c r="A24" s="59" t="s">
        <v>120</v>
      </c>
      <c r="B24" s="173" t="s">
        <v>121</v>
      </c>
      <c r="C24" s="173"/>
      <c r="D24" s="173"/>
      <c r="E24" s="173"/>
      <c r="F24" s="173"/>
      <c r="G24" s="173"/>
      <c r="H24" s="173"/>
      <c r="I24" s="173"/>
      <c r="J24" s="60"/>
    </row>
    <row r="25" spans="1:10" ht="43.5" customHeight="1" x14ac:dyDescent="0.25">
      <c r="A25" s="154" t="s">
        <v>140</v>
      </c>
      <c r="B25" s="155"/>
      <c r="C25" s="155"/>
      <c r="D25" s="155"/>
      <c r="E25" s="155"/>
      <c r="F25" s="155"/>
      <c r="G25" s="155"/>
      <c r="H25" s="155"/>
      <c r="I25" s="165"/>
    </row>
    <row r="26" spans="1:10" ht="112.5" customHeight="1" x14ac:dyDescent="0.25">
      <c r="A26" s="159" t="s">
        <v>145</v>
      </c>
      <c r="B26" s="160"/>
      <c r="C26" s="160"/>
      <c r="D26" s="160"/>
      <c r="E26" s="160"/>
      <c r="F26" s="160"/>
      <c r="G26" s="160"/>
      <c r="H26" s="160"/>
      <c r="I26" s="161"/>
    </row>
    <row r="27" spans="1:10" ht="67.5" customHeight="1" x14ac:dyDescent="0.25">
      <c r="A27" s="159" t="s">
        <v>146</v>
      </c>
      <c r="B27" s="160"/>
      <c r="C27" s="160"/>
      <c r="D27" s="160"/>
      <c r="E27" s="160"/>
      <c r="F27" s="160"/>
      <c r="G27" s="160"/>
      <c r="H27" s="160"/>
      <c r="I27" s="161"/>
    </row>
    <row r="28" spans="1:10" ht="15.75" x14ac:dyDescent="0.25">
      <c r="A28" s="159" t="s">
        <v>147</v>
      </c>
      <c r="B28" s="160"/>
      <c r="C28" s="160"/>
      <c r="D28" s="160"/>
      <c r="E28" s="160"/>
      <c r="F28" s="160"/>
      <c r="G28" s="160"/>
      <c r="H28" s="160"/>
      <c r="I28" s="161"/>
    </row>
    <row r="29" spans="1:10" ht="15.75" x14ac:dyDescent="0.25">
      <c r="A29" s="159" t="s">
        <v>148</v>
      </c>
      <c r="B29" s="160"/>
      <c r="C29" s="160"/>
      <c r="D29" s="160"/>
      <c r="E29" s="160"/>
      <c r="F29" s="160"/>
      <c r="G29" s="160"/>
      <c r="H29" s="160"/>
      <c r="I29" s="161"/>
    </row>
    <row r="30" spans="1:10" ht="36" customHeight="1" x14ac:dyDescent="0.25">
      <c r="A30" s="170" t="s">
        <v>139</v>
      </c>
      <c r="B30" s="171"/>
      <c r="C30" s="171"/>
      <c r="D30" s="171"/>
      <c r="E30" s="171"/>
      <c r="F30" s="171"/>
      <c r="G30" s="171"/>
      <c r="H30" s="171"/>
      <c r="I30" s="172"/>
    </row>
    <row r="31" spans="1:10" ht="33" customHeight="1" x14ac:dyDescent="0.25">
      <c r="A31" s="154" t="s">
        <v>141</v>
      </c>
      <c r="B31" s="155"/>
      <c r="C31" s="155"/>
      <c r="D31" s="155"/>
      <c r="E31" s="155"/>
      <c r="F31" s="155"/>
      <c r="G31" s="155"/>
      <c r="H31" s="155"/>
      <c r="I31" s="165"/>
    </row>
    <row r="32" spans="1:10" ht="33" customHeight="1" x14ac:dyDescent="0.25">
      <c r="A32" s="159" t="s">
        <v>143</v>
      </c>
      <c r="B32" s="160"/>
      <c r="C32" s="160"/>
      <c r="D32" s="160"/>
      <c r="E32" s="160"/>
      <c r="F32" s="160"/>
      <c r="G32" s="160"/>
      <c r="H32" s="160"/>
      <c r="I32" s="161"/>
    </row>
    <row r="33" spans="1:9" ht="15.75" x14ac:dyDescent="0.25">
      <c r="A33" s="159" t="s">
        <v>142</v>
      </c>
      <c r="B33" s="160"/>
      <c r="C33" s="160"/>
      <c r="D33" s="160"/>
      <c r="E33" s="160"/>
      <c r="F33" s="160"/>
      <c r="G33" s="160"/>
      <c r="H33" s="160"/>
      <c r="I33" s="161"/>
    </row>
    <row r="34" spans="1:9" ht="15.75" x14ac:dyDescent="0.25">
      <c r="A34" s="159" t="s">
        <v>144</v>
      </c>
      <c r="B34" s="160"/>
      <c r="C34" s="160"/>
      <c r="D34" s="160"/>
      <c r="E34" s="160"/>
      <c r="F34" s="160"/>
      <c r="G34" s="160"/>
      <c r="H34" s="160"/>
      <c r="I34" s="161"/>
    </row>
    <row r="35" spans="1:9" ht="48.75" customHeight="1" x14ac:dyDescent="0.25">
      <c r="A35" s="154" t="s">
        <v>171</v>
      </c>
      <c r="B35" s="155"/>
      <c r="C35" s="155"/>
      <c r="D35" s="155"/>
      <c r="E35" s="155"/>
      <c r="F35" s="155"/>
      <c r="G35" s="155"/>
      <c r="H35" s="155"/>
      <c r="I35" s="165"/>
    </row>
    <row r="36" spans="1:9" ht="15.75" x14ac:dyDescent="0.25">
      <c r="A36" s="162" t="s">
        <v>149</v>
      </c>
      <c r="B36" s="163"/>
      <c r="C36" s="163"/>
      <c r="D36" s="163"/>
      <c r="E36" s="163"/>
      <c r="F36" s="163"/>
      <c r="G36" s="163"/>
      <c r="H36" s="163"/>
      <c r="I36" s="164"/>
    </row>
    <row r="37" spans="1:9" ht="15.75" x14ac:dyDescent="0.25">
      <c r="A37" s="159" t="s">
        <v>268</v>
      </c>
      <c r="B37" s="160"/>
      <c r="C37" s="160"/>
      <c r="D37" s="160"/>
      <c r="E37" s="160"/>
      <c r="F37" s="160"/>
      <c r="G37" s="160"/>
      <c r="H37" s="160"/>
      <c r="I37" s="161"/>
    </row>
    <row r="38" spans="1:9" ht="15.75" x14ac:dyDescent="0.25">
      <c r="A38" s="159" t="s">
        <v>269</v>
      </c>
      <c r="B38" s="160"/>
      <c r="C38" s="160"/>
      <c r="D38" s="160"/>
      <c r="E38" s="160"/>
      <c r="F38" s="160"/>
      <c r="G38" s="160"/>
      <c r="H38" s="160"/>
      <c r="I38" s="161"/>
    </row>
    <row r="39" spans="1:9" ht="15.75" x14ac:dyDescent="0.25">
      <c r="A39" s="162" t="s">
        <v>150</v>
      </c>
      <c r="B39" s="163"/>
      <c r="C39" s="163"/>
      <c r="D39" s="163"/>
      <c r="E39" s="163"/>
      <c r="F39" s="163"/>
      <c r="G39" s="163"/>
      <c r="H39" s="163"/>
      <c r="I39" s="164"/>
    </row>
    <row r="40" spans="1:9" ht="15.75" x14ac:dyDescent="0.25">
      <c r="A40" s="159" t="s">
        <v>151</v>
      </c>
      <c r="B40" s="160"/>
      <c r="C40" s="160"/>
      <c r="D40" s="160"/>
      <c r="E40" s="160"/>
      <c r="F40" s="160"/>
      <c r="G40" s="160"/>
      <c r="H40" s="160"/>
      <c r="I40" s="161"/>
    </row>
    <row r="41" spans="1:9" ht="15.75" x14ac:dyDescent="0.25">
      <c r="A41" s="159" t="s">
        <v>152</v>
      </c>
      <c r="B41" s="160"/>
      <c r="C41" s="160"/>
      <c r="D41" s="160"/>
      <c r="E41" s="160"/>
      <c r="F41" s="160"/>
      <c r="G41" s="160"/>
      <c r="H41" s="160"/>
      <c r="I41" s="161"/>
    </row>
    <row r="42" spans="1:9" ht="15.75" x14ac:dyDescent="0.25">
      <c r="A42" s="159" t="s">
        <v>153</v>
      </c>
      <c r="B42" s="160"/>
      <c r="C42" s="160"/>
      <c r="D42" s="160"/>
      <c r="E42" s="160"/>
      <c r="F42" s="160"/>
      <c r="G42" s="160"/>
      <c r="H42" s="160"/>
      <c r="I42" s="161"/>
    </row>
    <row r="43" spans="1:9" ht="15.75" x14ac:dyDescent="0.25">
      <c r="A43" s="159" t="s">
        <v>154</v>
      </c>
      <c r="B43" s="160"/>
      <c r="C43" s="160"/>
      <c r="D43" s="160"/>
      <c r="E43" s="160"/>
      <c r="F43" s="160"/>
      <c r="G43" s="160"/>
      <c r="H43" s="160"/>
      <c r="I43" s="161"/>
    </row>
    <row r="44" spans="1:9" ht="15.75" x14ac:dyDescent="0.25">
      <c r="A44" s="162" t="s">
        <v>155</v>
      </c>
      <c r="B44" s="163"/>
      <c r="C44" s="163"/>
      <c r="D44" s="163"/>
      <c r="E44" s="163"/>
      <c r="F44" s="163"/>
      <c r="G44" s="163"/>
      <c r="H44" s="163"/>
      <c r="I44" s="164"/>
    </row>
    <row r="45" spans="1:9" ht="15.75" x14ac:dyDescent="0.25">
      <c r="A45" s="159" t="s">
        <v>156</v>
      </c>
      <c r="B45" s="160"/>
      <c r="C45" s="160"/>
      <c r="D45" s="160"/>
      <c r="E45" s="160"/>
      <c r="F45" s="160"/>
      <c r="G45" s="160"/>
      <c r="H45" s="160"/>
      <c r="I45" s="161"/>
    </row>
    <row r="46" spans="1:9" ht="15.75" x14ac:dyDescent="0.25">
      <c r="A46" s="159" t="s">
        <v>157</v>
      </c>
      <c r="B46" s="160"/>
      <c r="C46" s="160"/>
      <c r="D46" s="160"/>
      <c r="E46" s="160"/>
      <c r="F46" s="160"/>
      <c r="G46" s="160"/>
      <c r="H46" s="160"/>
      <c r="I46" s="161"/>
    </row>
    <row r="47" spans="1:9" ht="15" customHeight="1" x14ac:dyDescent="0.25">
      <c r="A47" s="159" t="s">
        <v>158</v>
      </c>
      <c r="B47" s="160"/>
      <c r="C47" s="160"/>
      <c r="D47" s="160"/>
      <c r="E47" s="160"/>
      <c r="F47" s="160"/>
      <c r="G47" s="160"/>
      <c r="H47" s="160"/>
      <c r="I47" s="161"/>
    </row>
    <row r="48" spans="1:9" ht="15" customHeight="1" x14ac:dyDescent="0.25">
      <c r="A48" s="162" t="s">
        <v>159</v>
      </c>
      <c r="B48" s="163"/>
      <c r="C48" s="163"/>
      <c r="D48" s="163"/>
      <c r="E48" s="163"/>
      <c r="F48" s="163"/>
      <c r="G48" s="163"/>
      <c r="H48" s="163"/>
      <c r="I48" s="164"/>
    </row>
    <row r="49" spans="1:9" ht="100.5" customHeight="1" x14ac:dyDescent="0.25">
      <c r="A49" s="159" t="s">
        <v>160</v>
      </c>
      <c r="B49" s="160"/>
      <c r="C49" s="160"/>
      <c r="D49" s="160"/>
      <c r="E49" s="160"/>
      <c r="F49" s="160"/>
      <c r="G49" s="160"/>
      <c r="H49" s="160"/>
      <c r="I49" s="161"/>
    </row>
    <row r="50" spans="1:9" ht="15.75" x14ac:dyDescent="0.25">
      <c r="A50" s="162" t="s">
        <v>161</v>
      </c>
      <c r="B50" s="163"/>
      <c r="C50" s="163"/>
      <c r="D50" s="163"/>
      <c r="E50" s="163"/>
      <c r="F50" s="163"/>
      <c r="G50" s="163"/>
      <c r="H50" s="163"/>
      <c r="I50" s="164"/>
    </row>
    <row r="51" spans="1:9" ht="30.75" customHeight="1" x14ac:dyDescent="0.25">
      <c r="A51" s="159" t="s">
        <v>162</v>
      </c>
      <c r="B51" s="160"/>
      <c r="C51" s="160"/>
      <c r="D51" s="160"/>
      <c r="E51" s="160"/>
      <c r="F51" s="160"/>
      <c r="G51" s="160"/>
      <c r="H51" s="160"/>
      <c r="I51" s="161"/>
    </row>
    <row r="52" spans="1:9" ht="38.25" customHeight="1" x14ac:dyDescent="0.25">
      <c r="A52" s="159" t="s">
        <v>163</v>
      </c>
      <c r="B52" s="160"/>
      <c r="C52" s="160"/>
      <c r="D52" s="160"/>
      <c r="E52" s="160"/>
      <c r="F52" s="160"/>
      <c r="G52" s="160"/>
      <c r="H52" s="160"/>
      <c r="I52" s="161"/>
    </row>
    <row r="53" spans="1:9" ht="15.75" x14ac:dyDescent="0.25">
      <c r="A53" s="162" t="s">
        <v>164</v>
      </c>
      <c r="B53" s="163"/>
      <c r="C53" s="163"/>
      <c r="D53" s="163"/>
      <c r="E53" s="163"/>
      <c r="F53" s="163"/>
      <c r="G53" s="163"/>
      <c r="H53" s="163"/>
      <c r="I53" s="164"/>
    </row>
    <row r="54" spans="1:9" ht="15.75" x14ac:dyDescent="0.25">
      <c r="A54" s="159" t="s">
        <v>165</v>
      </c>
      <c r="B54" s="160"/>
      <c r="C54" s="160"/>
      <c r="D54" s="160"/>
      <c r="E54" s="160"/>
      <c r="F54" s="160"/>
      <c r="G54" s="160"/>
      <c r="H54" s="160"/>
      <c r="I54" s="161"/>
    </row>
    <row r="55" spans="1:9" ht="15.75" x14ac:dyDescent="0.25">
      <c r="A55" s="159" t="s">
        <v>166</v>
      </c>
      <c r="B55" s="160"/>
      <c r="C55" s="160"/>
      <c r="D55" s="160"/>
      <c r="E55" s="160"/>
      <c r="F55" s="160"/>
      <c r="G55" s="160"/>
      <c r="H55" s="160"/>
      <c r="I55" s="161"/>
    </row>
    <row r="56" spans="1:9" ht="15.75" x14ac:dyDescent="0.25">
      <c r="A56" s="159" t="s">
        <v>167</v>
      </c>
      <c r="B56" s="160"/>
      <c r="C56" s="160"/>
      <c r="D56" s="160"/>
      <c r="E56" s="160"/>
      <c r="F56" s="160"/>
      <c r="G56" s="160"/>
      <c r="H56" s="160"/>
      <c r="I56" s="161"/>
    </row>
    <row r="57" spans="1:9" ht="15.75" x14ac:dyDescent="0.25">
      <c r="A57" s="162" t="s">
        <v>168</v>
      </c>
      <c r="B57" s="163"/>
      <c r="C57" s="163"/>
      <c r="D57" s="163"/>
      <c r="E57" s="163"/>
      <c r="F57" s="163"/>
      <c r="G57" s="163"/>
      <c r="H57" s="163"/>
      <c r="I57" s="164"/>
    </row>
    <row r="58" spans="1:9" ht="15.75" x14ac:dyDescent="0.25">
      <c r="A58" s="159" t="s">
        <v>169</v>
      </c>
      <c r="B58" s="160"/>
      <c r="C58" s="160"/>
      <c r="D58" s="160"/>
      <c r="E58" s="160"/>
      <c r="F58" s="160"/>
      <c r="G58" s="160"/>
      <c r="H58" s="160"/>
      <c r="I58" s="161"/>
    </row>
    <row r="59" spans="1:9" ht="15.75" x14ac:dyDescent="0.25">
      <c r="A59" s="159" t="s">
        <v>166</v>
      </c>
      <c r="B59" s="160"/>
      <c r="C59" s="160"/>
      <c r="D59" s="160"/>
      <c r="E59" s="160"/>
      <c r="F59" s="160"/>
      <c r="G59" s="160"/>
      <c r="H59" s="160"/>
      <c r="I59" s="161"/>
    </row>
    <row r="60" spans="1:9" ht="15.75" x14ac:dyDescent="0.25">
      <c r="A60" s="170" t="s">
        <v>170</v>
      </c>
      <c r="B60" s="171"/>
      <c r="C60" s="171"/>
      <c r="D60" s="171"/>
      <c r="E60" s="171"/>
      <c r="F60" s="171"/>
      <c r="G60" s="171"/>
      <c r="H60" s="171"/>
      <c r="I60" s="172"/>
    </row>
    <row r="61" spans="1:9" ht="46.5" customHeight="1" x14ac:dyDescent="0.25">
      <c r="A61" s="158" t="s">
        <v>172</v>
      </c>
      <c r="B61" s="158"/>
      <c r="C61" s="158"/>
      <c r="D61" s="158"/>
      <c r="E61" s="158"/>
      <c r="F61" s="158"/>
      <c r="G61" s="158"/>
      <c r="H61" s="158"/>
      <c r="I61" s="158"/>
    </row>
    <row r="62" spans="1:9" s="67" customFormat="1" ht="72.75" customHeight="1" x14ac:dyDescent="0.25">
      <c r="A62" s="177" t="s">
        <v>173</v>
      </c>
      <c r="B62" s="177"/>
      <c r="C62" s="177"/>
      <c r="D62" s="177"/>
      <c r="E62" s="177"/>
      <c r="F62" s="177"/>
      <c r="G62" s="177"/>
      <c r="H62" s="177"/>
      <c r="I62" s="177"/>
    </row>
    <row r="63" spans="1:9" ht="57.75" customHeight="1" x14ac:dyDescent="0.25">
      <c r="A63" s="178" t="s">
        <v>202</v>
      </c>
      <c r="B63" s="179"/>
      <c r="C63" s="179"/>
      <c r="D63" s="179"/>
      <c r="E63" s="179"/>
      <c r="F63" s="179"/>
      <c r="G63" s="179"/>
      <c r="H63" s="179"/>
      <c r="I63" s="180"/>
    </row>
    <row r="64" spans="1:9" ht="15.75" x14ac:dyDescent="0.25">
      <c r="A64" s="159" t="s">
        <v>203</v>
      </c>
      <c r="B64" s="160"/>
      <c r="C64" s="160"/>
      <c r="D64" s="160"/>
      <c r="E64" s="160"/>
      <c r="F64" s="160"/>
      <c r="G64" s="160"/>
      <c r="H64" s="160"/>
      <c r="I64" s="161"/>
    </row>
    <row r="65" spans="1:9" ht="15.75" x14ac:dyDescent="0.25">
      <c r="A65" s="162" t="s">
        <v>174</v>
      </c>
      <c r="B65" s="163"/>
      <c r="C65" s="163"/>
      <c r="D65" s="163"/>
      <c r="E65" s="163"/>
      <c r="F65" s="163"/>
      <c r="G65" s="163"/>
      <c r="H65" s="163"/>
      <c r="I65" s="164"/>
    </row>
    <row r="66" spans="1:9" ht="48.75" customHeight="1" x14ac:dyDescent="0.25">
      <c r="A66" s="159" t="s">
        <v>175</v>
      </c>
      <c r="B66" s="160"/>
      <c r="C66" s="160"/>
      <c r="D66" s="160"/>
      <c r="E66" s="160"/>
      <c r="F66" s="160"/>
      <c r="G66" s="160"/>
      <c r="H66" s="160"/>
      <c r="I66" s="161"/>
    </row>
    <row r="67" spans="1:9" ht="15.75" x14ac:dyDescent="0.25">
      <c r="A67" s="159" t="s">
        <v>176</v>
      </c>
      <c r="B67" s="160"/>
      <c r="C67" s="160"/>
      <c r="D67" s="160"/>
      <c r="E67" s="160"/>
      <c r="F67" s="160"/>
      <c r="G67" s="160"/>
      <c r="H67" s="160"/>
      <c r="I67" s="161"/>
    </row>
    <row r="68" spans="1:9" ht="15.75" x14ac:dyDescent="0.25">
      <c r="A68" s="159" t="s">
        <v>177</v>
      </c>
      <c r="B68" s="160"/>
      <c r="C68" s="160"/>
      <c r="D68" s="160"/>
      <c r="E68" s="160"/>
      <c r="F68" s="160"/>
      <c r="G68" s="160"/>
      <c r="H68" s="160"/>
      <c r="I68" s="161"/>
    </row>
    <row r="69" spans="1:9" ht="15.75" x14ac:dyDescent="0.25">
      <c r="A69" s="159" t="s">
        <v>178</v>
      </c>
      <c r="B69" s="160"/>
      <c r="C69" s="160"/>
      <c r="D69" s="160"/>
      <c r="E69" s="160"/>
      <c r="F69" s="160"/>
      <c r="G69" s="160"/>
      <c r="H69" s="160"/>
      <c r="I69" s="161"/>
    </row>
    <row r="70" spans="1:9" ht="15.75" x14ac:dyDescent="0.25">
      <c r="A70" s="159" t="s">
        <v>179</v>
      </c>
      <c r="B70" s="160"/>
      <c r="C70" s="160"/>
      <c r="D70" s="160"/>
      <c r="E70" s="160"/>
      <c r="F70" s="160"/>
      <c r="G70" s="160"/>
      <c r="H70" s="160"/>
      <c r="I70" s="161"/>
    </row>
    <row r="71" spans="1:9" ht="15.75" x14ac:dyDescent="0.25">
      <c r="A71" s="162" t="s">
        <v>180</v>
      </c>
      <c r="B71" s="163"/>
      <c r="C71" s="163"/>
      <c r="D71" s="163"/>
      <c r="E71" s="163"/>
      <c r="F71" s="163"/>
      <c r="G71" s="163"/>
      <c r="H71" s="163"/>
      <c r="I71" s="164"/>
    </row>
    <row r="72" spans="1:9" ht="15.75" x14ac:dyDescent="0.25">
      <c r="A72" s="159" t="s">
        <v>181</v>
      </c>
      <c r="B72" s="160"/>
      <c r="C72" s="160"/>
      <c r="D72" s="160"/>
      <c r="E72" s="160"/>
      <c r="F72" s="160"/>
      <c r="G72" s="160"/>
      <c r="H72" s="160"/>
      <c r="I72" s="161"/>
    </row>
    <row r="73" spans="1:9" ht="15.75" x14ac:dyDescent="0.25">
      <c r="A73" s="159" t="s">
        <v>182</v>
      </c>
      <c r="B73" s="160"/>
      <c r="C73" s="160"/>
      <c r="D73" s="160"/>
      <c r="E73" s="160"/>
      <c r="F73" s="160"/>
      <c r="G73" s="160"/>
      <c r="H73" s="160"/>
      <c r="I73" s="161"/>
    </row>
    <row r="74" spans="1:9" ht="55.5" customHeight="1" x14ac:dyDescent="0.25">
      <c r="A74" s="159" t="s">
        <v>183</v>
      </c>
      <c r="B74" s="160"/>
      <c r="C74" s="160"/>
      <c r="D74" s="160"/>
      <c r="E74" s="160"/>
      <c r="F74" s="160"/>
      <c r="G74" s="160"/>
      <c r="H74" s="160"/>
      <c r="I74" s="161"/>
    </row>
    <row r="75" spans="1:9" ht="15.75" x14ac:dyDescent="0.25">
      <c r="A75" s="159" t="s">
        <v>184</v>
      </c>
      <c r="B75" s="160"/>
      <c r="C75" s="160"/>
      <c r="D75" s="160"/>
      <c r="E75" s="160"/>
      <c r="F75" s="160"/>
      <c r="G75" s="160"/>
      <c r="H75" s="160"/>
      <c r="I75" s="161"/>
    </row>
    <row r="76" spans="1:9" ht="38.25" customHeight="1" x14ac:dyDescent="0.25">
      <c r="A76" s="159" t="s">
        <v>185</v>
      </c>
      <c r="B76" s="160"/>
      <c r="C76" s="160"/>
      <c r="D76" s="160"/>
      <c r="E76" s="160"/>
      <c r="F76" s="160"/>
      <c r="G76" s="160"/>
      <c r="H76" s="160"/>
      <c r="I76" s="161"/>
    </row>
    <row r="77" spans="1:9" ht="15.75" x14ac:dyDescent="0.25">
      <c r="A77" s="159" t="s">
        <v>186</v>
      </c>
      <c r="B77" s="160"/>
      <c r="C77" s="160"/>
      <c r="D77" s="160"/>
      <c r="E77" s="160"/>
      <c r="F77" s="160"/>
      <c r="G77" s="160"/>
      <c r="H77" s="160"/>
      <c r="I77" s="161"/>
    </row>
    <row r="78" spans="1:9" ht="15.75" x14ac:dyDescent="0.25">
      <c r="A78" s="159" t="s">
        <v>187</v>
      </c>
      <c r="B78" s="160"/>
      <c r="C78" s="160"/>
      <c r="D78" s="160"/>
      <c r="E78" s="160"/>
      <c r="F78" s="160"/>
      <c r="G78" s="160"/>
      <c r="H78" s="160"/>
      <c r="I78" s="161"/>
    </row>
    <row r="79" spans="1:9" ht="36.75" customHeight="1" x14ac:dyDescent="0.25">
      <c r="A79" s="159" t="s">
        <v>188</v>
      </c>
      <c r="B79" s="160"/>
      <c r="C79" s="160"/>
      <c r="D79" s="160"/>
      <c r="E79" s="160"/>
      <c r="F79" s="160"/>
      <c r="G79" s="160"/>
      <c r="H79" s="160"/>
      <c r="I79" s="161"/>
    </row>
    <row r="80" spans="1:9" ht="54.75" customHeight="1" x14ac:dyDescent="0.25">
      <c r="A80" s="159" t="s">
        <v>189</v>
      </c>
      <c r="B80" s="160"/>
      <c r="C80" s="160"/>
      <c r="D80" s="160"/>
      <c r="E80" s="160"/>
      <c r="F80" s="160"/>
      <c r="G80" s="160"/>
      <c r="H80" s="160"/>
      <c r="I80" s="161"/>
    </row>
    <row r="81" spans="1:9" ht="15.75" x14ac:dyDescent="0.25">
      <c r="A81" s="159" t="s">
        <v>190</v>
      </c>
      <c r="B81" s="160"/>
      <c r="C81" s="160"/>
      <c r="D81" s="160"/>
      <c r="E81" s="160"/>
      <c r="F81" s="160"/>
      <c r="G81" s="160"/>
      <c r="H81" s="160"/>
      <c r="I81" s="161"/>
    </row>
    <row r="82" spans="1:9" ht="15.75" x14ac:dyDescent="0.25">
      <c r="A82" s="159" t="s">
        <v>191</v>
      </c>
      <c r="B82" s="160"/>
      <c r="C82" s="160"/>
      <c r="D82" s="160"/>
      <c r="E82" s="160"/>
      <c r="F82" s="160"/>
      <c r="G82" s="160"/>
      <c r="H82" s="160"/>
      <c r="I82" s="161"/>
    </row>
    <row r="83" spans="1:9" ht="15.75" x14ac:dyDescent="0.25">
      <c r="A83" s="159" t="s">
        <v>204</v>
      </c>
      <c r="B83" s="160"/>
      <c r="C83" s="160"/>
      <c r="D83" s="160"/>
      <c r="E83" s="160"/>
      <c r="F83" s="160"/>
      <c r="G83" s="160"/>
      <c r="H83" s="160"/>
      <c r="I83" s="161"/>
    </row>
    <row r="84" spans="1:9" ht="35.25" customHeight="1" x14ac:dyDescent="0.25">
      <c r="A84" s="159" t="s">
        <v>205</v>
      </c>
      <c r="B84" s="160"/>
      <c r="C84" s="160"/>
      <c r="D84" s="160"/>
      <c r="E84" s="160"/>
      <c r="F84" s="160"/>
      <c r="G84" s="160"/>
      <c r="H84" s="160"/>
      <c r="I84" s="161"/>
    </row>
    <row r="85" spans="1:9" ht="51.75" customHeight="1" x14ac:dyDescent="0.25">
      <c r="A85" s="159" t="s">
        <v>206</v>
      </c>
      <c r="B85" s="160"/>
      <c r="C85" s="160"/>
      <c r="D85" s="160"/>
      <c r="E85" s="160"/>
      <c r="F85" s="160"/>
      <c r="G85" s="160"/>
      <c r="H85" s="160"/>
      <c r="I85" s="161"/>
    </row>
    <row r="86" spans="1:9" ht="42" customHeight="1" x14ac:dyDescent="0.25">
      <c r="A86" s="159" t="s">
        <v>207</v>
      </c>
      <c r="B86" s="160"/>
      <c r="C86" s="160"/>
      <c r="D86" s="160"/>
      <c r="E86" s="160"/>
      <c r="F86" s="160"/>
      <c r="G86" s="160"/>
      <c r="H86" s="160"/>
      <c r="I86" s="161"/>
    </row>
    <row r="87" spans="1:9" ht="15.75" x14ac:dyDescent="0.25">
      <c r="A87" s="162" t="s">
        <v>192</v>
      </c>
      <c r="B87" s="163"/>
      <c r="C87" s="163"/>
      <c r="D87" s="163"/>
      <c r="E87" s="163"/>
      <c r="F87" s="163"/>
      <c r="G87" s="163"/>
      <c r="H87" s="163"/>
      <c r="I87" s="164"/>
    </row>
    <row r="88" spans="1:9" ht="38.25" customHeight="1" x14ac:dyDescent="0.25">
      <c r="A88" s="159" t="s">
        <v>193</v>
      </c>
      <c r="B88" s="160"/>
      <c r="C88" s="160"/>
      <c r="D88" s="160"/>
      <c r="E88" s="160"/>
      <c r="F88" s="160"/>
      <c r="G88" s="160"/>
      <c r="H88" s="160"/>
      <c r="I88" s="161"/>
    </row>
    <row r="89" spans="1:9" ht="15.75" x14ac:dyDescent="0.25">
      <c r="A89" s="159" t="s">
        <v>194</v>
      </c>
      <c r="B89" s="160"/>
      <c r="C89" s="160"/>
      <c r="D89" s="160"/>
      <c r="E89" s="160"/>
      <c r="F89" s="160"/>
      <c r="G89" s="160"/>
      <c r="H89" s="160"/>
      <c r="I89" s="161"/>
    </row>
    <row r="90" spans="1:9" ht="36" customHeight="1" x14ac:dyDescent="0.25">
      <c r="A90" s="159" t="s">
        <v>195</v>
      </c>
      <c r="B90" s="160"/>
      <c r="C90" s="160"/>
      <c r="D90" s="160"/>
      <c r="E90" s="160"/>
      <c r="F90" s="160"/>
      <c r="G90" s="160"/>
      <c r="H90" s="160"/>
      <c r="I90" s="161"/>
    </row>
    <row r="91" spans="1:9" ht="15.75" x14ac:dyDescent="0.25">
      <c r="A91" s="159" t="s">
        <v>196</v>
      </c>
      <c r="B91" s="160"/>
      <c r="C91" s="160"/>
      <c r="D91" s="160"/>
      <c r="E91" s="160"/>
      <c r="F91" s="160"/>
      <c r="G91" s="160"/>
      <c r="H91" s="160"/>
      <c r="I91" s="161"/>
    </row>
    <row r="92" spans="1:9" ht="15.75" x14ac:dyDescent="0.25">
      <c r="A92" s="159" t="s">
        <v>197</v>
      </c>
      <c r="B92" s="160"/>
      <c r="C92" s="160"/>
      <c r="D92" s="160"/>
      <c r="E92" s="160"/>
      <c r="F92" s="160"/>
      <c r="G92" s="160"/>
      <c r="H92" s="160"/>
      <c r="I92" s="161"/>
    </row>
    <row r="93" spans="1:9" ht="33" customHeight="1" x14ac:dyDescent="0.25">
      <c r="A93" s="159" t="s">
        <v>198</v>
      </c>
      <c r="B93" s="160"/>
      <c r="C93" s="160"/>
      <c r="D93" s="160"/>
      <c r="E93" s="160"/>
      <c r="F93" s="160"/>
      <c r="G93" s="160"/>
      <c r="H93" s="160"/>
      <c r="I93" s="161"/>
    </row>
    <row r="94" spans="1:9" ht="15.75" x14ac:dyDescent="0.25">
      <c r="A94" s="162" t="s">
        <v>199</v>
      </c>
      <c r="B94" s="163"/>
      <c r="C94" s="163"/>
      <c r="D94" s="163"/>
      <c r="E94" s="163"/>
      <c r="F94" s="163"/>
      <c r="G94" s="163"/>
      <c r="H94" s="163"/>
      <c r="I94" s="164"/>
    </row>
    <row r="95" spans="1:9" ht="36.75" customHeight="1" x14ac:dyDescent="0.25">
      <c r="A95" s="159" t="s">
        <v>200</v>
      </c>
      <c r="B95" s="160"/>
      <c r="C95" s="160"/>
      <c r="D95" s="160"/>
      <c r="E95" s="160"/>
      <c r="F95" s="160"/>
      <c r="G95" s="160"/>
      <c r="H95" s="160"/>
      <c r="I95" s="161"/>
    </row>
    <row r="96" spans="1:9" ht="45.75" customHeight="1" x14ac:dyDescent="0.25">
      <c r="A96" s="170" t="s">
        <v>201</v>
      </c>
      <c r="B96" s="171"/>
      <c r="C96" s="171"/>
      <c r="D96" s="171"/>
      <c r="E96" s="171"/>
      <c r="F96" s="171"/>
      <c r="G96" s="171"/>
      <c r="H96" s="171"/>
      <c r="I96" s="172"/>
    </row>
    <row r="97" spans="1:9" ht="43.5" customHeight="1" x14ac:dyDescent="0.25">
      <c r="A97" s="154" t="s">
        <v>225</v>
      </c>
      <c r="B97" s="155"/>
      <c r="C97" s="155"/>
      <c r="D97" s="155"/>
      <c r="E97" s="155"/>
      <c r="F97" s="155"/>
      <c r="G97" s="155"/>
      <c r="H97" s="155"/>
      <c r="I97" s="165"/>
    </row>
    <row r="98" spans="1:9" ht="15.75" x14ac:dyDescent="0.25">
      <c r="A98" s="159" t="s">
        <v>254</v>
      </c>
      <c r="B98" s="160"/>
      <c r="C98" s="160"/>
      <c r="D98" s="160"/>
      <c r="E98" s="160"/>
      <c r="F98" s="160"/>
      <c r="G98" s="160"/>
      <c r="H98" s="160"/>
      <c r="I98" s="161"/>
    </row>
    <row r="99" spans="1:9" ht="33" customHeight="1" x14ac:dyDescent="0.25">
      <c r="A99" s="159" t="s">
        <v>208</v>
      </c>
      <c r="B99" s="160"/>
      <c r="C99" s="160"/>
      <c r="D99" s="160"/>
      <c r="E99" s="160"/>
      <c r="F99" s="160"/>
      <c r="G99" s="160"/>
      <c r="H99" s="160"/>
      <c r="I99" s="161"/>
    </row>
    <row r="100" spans="1:9" ht="33.75" customHeight="1" x14ac:dyDescent="0.25">
      <c r="A100" s="159" t="s">
        <v>209</v>
      </c>
      <c r="B100" s="160"/>
      <c r="C100" s="160"/>
      <c r="D100" s="160"/>
      <c r="E100" s="160"/>
      <c r="F100" s="160"/>
      <c r="G100" s="160"/>
      <c r="H100" s="160"/>
      <c r="I100" s="161"/>
    </row>
    <row r="101" spans="1:9" ht="15.75" x14ac:dyDescent="0.25">
      <c r="A101" s="159" t="s">
        <v>210</v>
      </c>
      <c r="B101" s="160"/>
      <c r="C101" s="160"/>
      <c r="D101" s="160"/>
      <c r="E101" s="160"/>
      <c r="F101" s="160"/>
      <c r="G101" s="160"/>
      <c r="H101" s="160"/>
      <c r="I101" s="161"/>
    </row>
    <row r="102" spans="1:9" ht="15.75" x14ac:dyDescent="0.25">
      <c r="A102" s="159" t="s">
        <v>211</v>
      </c>
      <c r="B102" s="160"/>
      <c r="C102" s="160"/>
      <c r="D102" s="160"/>
      <c r="E102" s="160"/>
      <c r="F102" s="160"/>
      <c r="G102" s="160"/>
      <c r="H102" s="160"/>
      <c r="I102" s="161"/>
    </row>
    <row r="103" spans="1:9" ht="15.75" x14ac:dyDescent="0.25">
      <c r="A103" s="159" t="s">
        <v>212</v>
      </c>
      <c r="B103" s="160"/>
      <c r="C103" s="160"/>
      <c r="D103" s="160"/>
      <c r="E103" s="160"/>
      <c r="F103" s="160"/>
      <c r="G103" s="160"/>
      <c r="H103" s="160"/>
      <c r="I103" s="161"/>
    </row>
    <row r="104" spans="1:9" ht="15.75" x14ac:dyDescent="0.25">
      <c r="A104" s="159" t="s">
        <v>213</v>
      </c>
      <c r="B104" s="160"/>
      <c r="C104" s="160"/>
      <c r="D104" s="160"/>
      <c r="E104" s="160"/>
      <c r="F104" s="160"/>
      <c r="G104" s="160"/>
      <c r="H104" s="160"/>
      <c r="I104" s="161"/>
    </row>
    <row r="105" spans="1:9" ht="15.75" x14ac:dyDescent="0.25">
      <c r="A105" s="68" t="s">
        <v>214</v>
      </c>
      <c r="B105" s="69"/>
      <c r="C105" s="69"/>
      <c r="D105" s="69"/>
      <c r="E105" s="69"/>
      <c r="F105" s="69"/>
      <c r="G105" s="69"/>
      <c r="H105" s="69"/>
      <c r="I105" s="70"/>
    </row>
    <row r="106" spans="1:9" ht="15.75" x14ac:dyDescent="0.25">
      <c r="A106" s="68" t="s">
        <v>215</v>
      </c>
      <c r="B106" s="69"/>
      <c r="C106" s="69"/>
      <c r="D106" s="69"/>
      <c r="E106" s="69"/>
      <c r="F106" s="69"/>
      <c r="G106" s="69"/>
      <c r="H106" s="69"/>
      <c r="I106" s="70"/>
    </row>
    <row r="107" spans="1:9" ht="15.75" x14ac:dyDescent="0.25">
      <c r="A107" s="159" t="s">
        <v>216</v>
      </c>
      <c r="B107" s="160"/>
      <c r="C107" s="160"/>
      <c r="D107" s="160"/>
      <c r="E107" s="160"/>
      <c r="F107" s="160"/>
      <c r="G107" s="160"/>
      <c r="H107" s="160"/>
      <c r="I107" s="161"/>
    </row>
    <row r="108" spans="1:9" ht="15.75" x14ac:dyDescent="0.25">
      <c r="A108" s="68" t="s">
        <v>217</v>
      </c>
      <c r="B108" s="69"/>
      <c r="C108" s="69"/>
      <c r="D108" s="69"/>
      <c r="E108" s="69"/>
      <c r="F108" s="69"/>
      <c r="G108" s="69"/>
      <c r="H108" s="69"/>
      <c r="I108" s="70"/>
    </row>
    <row r="109" spans="1:9" ht="15.75" x14ac:dyDescent="0.25">
      <c r="A109" s="159" t="s">
        <v>218</v>
      </c>
      <c r="B109" s="160"/>
      <c r="C109" s="160"/>
      <c r="D109" s="160"/>
      <c r="E109" s="160"/>
      <c r="F109" s="160"/>
      <c r="G109" s="160"/>
      <c r="H109" s="160"/>
      <c r="I109" s="161"/>
    </row>
    <row r="110" spans="1:9" ht="15.75" x14ac:dyDescent="0.25">
      <c r="A110" s="68" t="s">
        <v>219</v>
      </c>
      <c r="B110" s="69"/>
      <c r="C110" s="69"/>
      <c r="D110" s="69"/>
      <c r="E110" s="69"/>
      <c r="F110" s="69"/>
      <c r="G110" s="69"/>
      <c r="H110" s="69"/>
      <c r="I110" s="70"/>
    </row>
    <row r="111" spans="1:9" ht="15.75" x14ac:dyDescent="0.25">
      <c r="A111" s="68" t="s">
        <v>220</v>
      </c>
      <c r="B111" s="69"/>
      <c r="C111" s="69"/>
      <c r="D111" s="69"/>
      <c r="E111" s="69"/>
      <c r="F111" s="69"/>
      <c r="G111" s="69"/>
      <c r="H111" s="69"/>
      <c r="I111" s="70"/>
    </row>
    <row r="112" spans="1:9" ht="15.75" x14ac:dyDescent="0.25">
      <c r="A112" s="159" t="s">
        <v>221</v>
      </c>
      <c r="B112" s="160"/>
      <c r="C112" s="160"/>
      <c r="D112" s="160"/>
      <c r="E112" s="160"/>
      <c r="F112" s="160"/>
      <c r="G112" s="160"/>
      <c r="H112" s="160"/>
      <c r="I112" s="161"/>
    </row>
    <row r="113" spans="1:9" ht="15.75" x14ac:dyDescent="0.25">
      <c r="A113" s="159" t="s">
        <v>267</v>
      </c>
      <c r="B113" s="160"/>
      <c r="C113" s="160"/>
      <c r="D113" s="160"/>
      <c r="E113" s="160"/>
      <c r="F113" s="160"/>
      <c r="G113" s="160"/>
      <c r="H113" s="160"/>
      <c r="I113" s="161"/>
    </row>
    <row r="114" spans="1:9" ht="23.25" customHeight="1" x14ac:dyDescent="0.25">
      <c r="A114" s="159" t="s">
        <v>255</v>
      </c>
      <c r="B114" s="160"/>
      <c r="C114" s="160"/>
      <c r="D114" s="160"/>
      <c r="E114" s="160"/>
      <c r="F114" s="160"/>
      <c r="G114" s="160"/>
      <c r="H114" s="160"/>
      <c r="I114" s="161"/>
    </row>
    <row r="115" spans="1:9" ht="15.75" x14ac:dyDescent="0.25">
      <c r="A115" s="68" t="s">
        <v>222</v>
      </c>
      <c r="B115" s="69"/>
      <c r="C115" s="69"/>
      <c r="D115" s="69"/>
      <c r="E115" s="69"/>
      <c r="F115" s="69"/>
      <c r="G115" s="69"/>
      <c r="H115" s="69"/>
      <c r="I115" s="70"/>
    </row>
    <row r="116" spans="1:9" ht="39" customHeight="1" x14ac:dyDescent="0.25">
      <c r="A116" s="181" t="s">
        <v>256</v>
      </c>
      <c r="B116" s="182"/>
      <c r="C116" s="182"/>
      <c r="D116" s="182"/>
      <c r="E116" s="182"/>
      <c r="F116" s="182"/>
      <c r="G116" s="182"/>
      <c r="H116" s="182"/>
      <c r="I116" s="183"/>
    </row>
    <row r="117" spans="1:9" ht="36.75" customHeight="1" x14ac:dyDescent="0.25">
      <c r="A117" s="159" t="s">
        <v>257</v>
      </c>
      <c r="B117" s="160"/>
      <c r="C117" s="160"/>
      <c r="D117" s="160"/>
      <c r="E117" s="160"/>
      <c r="F117" s="160"/>
      <c r="G117" s="160"/>
      <c r="H117" s="160"/>
      <c r="I117" s="161"/>
    </row>
    <row r="118" spans="1:9" ht="33" customHeight="1" x14ac:dyDescent="0.25">
      <c r="A118" s="159" t="s">
        <v>258</v>
      </c>
      <c r="B118" s="160"/>
      <c r="C118" s="160"/>
      <c r="D118" s="160"/>
      <c r="E118" s="160"/>
      <c r="F118" s="160"/>
      <c r="G118" s="160"/>
      <c r="H118" s="160"/>
      <c r="I118" s="161"/>
    </row>
    <row r="119" spans="1:9" ht="33.75" customHeight="1" x14ac:dyDescent="0.25">
      <c r="A119" s="159" t="s">
        <v>259</v>
      </c>
      <c r="B119" s="160"/>
      <c r="C119" s="160"/>
      <c r="D119" s="160"/>
      <c r="E119" s="160"/>
      <c r="F119" s="160"/>
      <c r="G119" s="160"/>
      <c r="H119" s="160"/>
      <c r="I119" s="161"/>
    </row>
    <row r="120" spans="1:9" ht="33" customHeight="1" x14ac:dyDescent="0.25">
      <c r="A120" s="159" t="s">
        <v>260</v>
      </c>
      <c r="B120" s="160"/>
      <c r="C120" s="160"/>
      <c r="D120" s="160"/>
      <c r="E120" s="160"/>
      <c r="F120" s="160"/>
      <c r="G120" s="160"/>
      <c r="H120" s="160"/>
      <c r="I120" s="161"/>
    </row>
    <row r="121" spans="1:9" ht="33" customHeight="1" x14ac:dyDescent="0.25">
      <c r="A121" s="159" t="s">
        <v>261</v>
      </c>
      <c r="B121" s="160"/>
      <c r="C121" s="160"/>
      <c r="D121" s="160"/>
      <c r="E121" s="160"/>
      <c r="F121" s="160"/>
      <c r="G121" s="160"/>
      <c r="H121" s="160"/>
      <c r="I121" s="161"/>
    </row>
    <row r="122" spans="1:9" ht="33" customHeight="1" x14ac:dyDescent="0.25">
      <c r="A122" s="159" t="s">
        <v>262</v>
      </c>
      <c r="B122" s="160"/>
      <c r="C122" s="160"/>
      <c r="D122" s="160"/>
      <c r="E122" s="160"/>
      <c r="F122" s="160"/>
      <c r="G122" s="160"/>
      <c r="H122" s="160"/>
      <c r="I122" s="161"/>
    </row>
    <row r="123" spans="1:9" ht="32.25" customHeight="1" x14ac:dyDescent="0.25">
      <c r="A123" s="159" t="s">
        <v>263</v>
      </c>
      <c r="B123" s="160"/>
      <c r="C123" s="160"/>
      <c r="D123" s="160"/>
      <c r="E123" s="160"/>
      <c r="F123" s="160"/>
      <c r="G123" s="160"/>
      <c r="H123" s="160"/>
      <c r="I123" s="161"/>
    </row>
    <row r="124" spans="1:9" ht="31.5" customHeight="1" x14ac:dyDescent="0.25">
      <c r="A124" s="159" t="s">
        <v>264</v>
      </c>
      <c r="B124" s="160"/>
      <c r="C124" s="160"/>
      <c r="D124" s="160"/>
      <c r="E124" s="160"/>
      <c r="F124" s="160"/>
      <c r="G124" s="160"/>
      <c r="H124" s="160"/>
      <c r="I124" s="161"/>
    </row>
    <row r="125" spans="1:9" ht="15.75" x14ac:dyDescent="0.25">
      <c r="A125" s="68" t="s">
        <v>222</v>
      </c>
      <c r="B125" s="69"/>
      <c r="C125" s="69"/>
      <c r="D125" s="69"/>
      <c r="E125" s="69"/>
      <c r="F125" s="69"/>
      <c r="G125" s="69"/>
      <c r="H125" s="69"/>
      <c r="I125" s="70"/>
    </row>
    <row r="126" spans="1:9" ht="54" customHeight="1" x14ac:dyDescent="0.25">
      <c r="A126" s="159" t="s">
        <v>265</v>
      </c>
      <c r="B126" s="160"/>
      <c r="C126" s="160"/>
      <c r="D126" s="160"/>
      <c r="E126" s="160"/>
      <c r="F126" s="160"/>
      <c r="G126" s="160"/>
      <c r="H126" s="160"/>
      <c r="I126" s="161"/>
    </row>
    <row r="127" spans="1:9" ht="53.25" customHeight="1" x14ac:dyDescent="0.25">
      <c r="A127" s="159" t="s">
        <v>266</v>
      </c>
      <c r="B127" s="160"/>
      <c r="C127" s="160"/>
      <c r="D127" s="160"/>
      <c r="E127" s="160"/>
      <c r="F127" s="160"/>
      <c r="G127" s="160"/>
      <c r="H127" s="160"/>
      <c r="I127" s="161"/>
    </row>
    <row r="128" spans="1:9" ht="33.75" customHeight="1" x14ac:dyDescent="0.25">
      <c r="A128" s="159" t="s">
        <v>223</v>
      </c>
      <c r="B128" s="160"/>
      <c r="C128" s="160"/>
      <c r="D128" s="160"/>
      <c r="E128" s="160"/>
      <c r="F128" s="160"/>
      <c r="G128" s="160"/>
      <c r="H128" s="160"/>
      <c r="I128" s="161"/>
    </row>
    <row r="129" spans="1:9" ht="34.5" customHeight="1" x14ac:dyDescent="0.25">
      <c r="A129" s="159" t="s">
        <v>291</v>
      </c>
      <c r="B129" s="160"/>
      <c r="C129" s="160"/>
      <c r="D129" s="160"/>
      <c r="E129" s="160"/>
      <c r="F129" s="160"/>
      <c r="G129" s="160"/>
      <c r="H129" s="160"/>
      <c r="I129" s="161"/>
    </row>
    <row r="130" spans="1:9" ht="30.75" customHeight="1" x14ac:dyDescent="0.25">
      <c r="A130" s="159" t="s">
        <v>292</v>
      </c>
      <c r="B130" s="160"/>
      <c r="C130" s="160"/>
      <c r="D130" s="160"/>
      <c r="E130" s="160"/>
      <c r="F130" s="160"/>
      <c r="G130" s="160"/>
      <c r="H130" s="160"/>
      <c r="I130" s="161"/>
    </row>
    <row r="131" spans="1:9" ht="15.75" x14ac:dyDescent="0.25">
      <c r="A131" s="159" t="s">
        <v>248</v>
      </c>
      <c r="B131" s="160"/>
      <c r="C131" s="160"/>
      <c r="D131" s="160"/>
      <c r="E131" s="160"/>
      <c r="F131" s="160"/>
      <c r="G131" s="160"/>
      <c r="H131" s="160"/>
      <c r="I131" s="161"/>
    </row>
    <row r="132" spans="1:9" ht="36" customHeight="1" x14ac:dyDescent="0.25">
      <c r="A132" s="159" t="s">
        <v>249</v>
      </c>
      <c r="B132" s="160"/>
      <c r="C132" s="160"/>
      <c r="D132" s="160"/>
      <c r="E132" s="160"/>
      <c r="F132" s="160"/>
      <c r="G132" s="160"/>
      <c r="H132" s="160"/>
      <c r="I132" s="161"/>
    </row>
    <row r="133" spans="1:9" ht="55.5" customHeight="1" x14ac:dyDescent="0.25">
      <c r="A133" s="170" t="s">
        <v>224</v>
      </c>
      <c r="B133" s="171"/>
      <c r="C133" s="171"/>
      <c r="D133" s="171"/>
      <c r="E133" s="171"/>
      <c r="F133" s="171"/>
      <c r="G133" s="171"/>
      <c r="H133" s="171"/>
      <c r="I133" s="172"/>
    </row>
    <row r="134" spans="1:9" ht="41.25" customHeight="1" x14ac:dyDescent="0.25">
      <c r="A134" s="154" t="s">
        <v>243</v>
      </c>
      <c r="B134" s="155"/>
      <c r="C134" s="155"/>
      <c r="D134" s="155"/>
      <c r="E134" s="155"/>
      <c r="F134" s="155"/>
      <c r="G134" s="155"/>
      <c r="H134" s="155"/>
      <c r="I134" s="165"/>
    </row>
    <row r="135" spans="1:9" ht="15.75" x14ac:dyDescent="0.25">
      <c r="A135" s="159" t="s">
        <v>226</v>
      </c>
      <c r="B135" s="160"/>
      <c r="C135" s="160"/>
      <c r="D135" s="160"/>
      <c r="E135" s="160"/>
      <c r="F135" s="160"/>
      <c r="G135" s="160"/>
      <c r="H135" s="160"/>
      <c r="I135" s="161"/>
    </row>
    <row r="136" spans="1:9" ht="36" customHeight="1" x14ac:dyDescent="0.25">
      <c r="A136" s="159" t="s">
        <v>227</v>
      </c>
      <c r="B136" s="160"/>
      <c r="C136" s="160"/>
      <c r="D136" s="160"/>
      <c r="E136" s="160"/>
      <c r="F136" s="160"/>
      <c r="G136" s="160"/>
      <c r="H136" s="160"/>
      <c r="I136" s="161"/>
    </row>
    <row r="137" spans="1:9" ht="15.75" x14ac:dyDescent="0.25">
      <c r="A137" s="159" t="s">
        <v>228</v>
      </c>
      <c r="B137" s="160"/>
      <c r="C137" s="160"/>
      <c r="D137" s="160"/>
      <c r="E137" s="160"/>
      <c r="F137" s="160"/>
      <c r="G137" s="160"/>
      <c r="H137" s="160"/>
      <c r="I137" s="161"/>
    </row>
    <row r="138" spans="1:9" ht="15.75" x14ac:dyDescent="0.25">
      <c r="A138" s="159" t="s">
        <v>229</v>
      </c>
      <c r="B138" s="160"/>
      <c r="C138" s="160"/>
      <c r="D138" s="160"/>
      <c r="E138" s="160"/>
      <c r="F138" s="160"/>
      <c r="G138" s="160"/>
      <c r="H138" s="160"/>
      <c r="I138" s="161"/>
    </row>
    <row r="139" spans="1:9" ht="50.25" customHeight="1" x14ac:dyDescent="0.25">
      <c r="A139" s="184" t="s">
        <v>230</v>
      </c>
      <c r="B139" s="185"/>
      <c r="C139" s="185"/>
      <c r="D139" s="185"/>
      <c r="E139" s="185"/>
      <c r="F139" s="185"/>
      <c r="G139" s="185"/>
      <c r="H139" s="185"/>
      <c r="I139" s="186"/>
    </row>
    <row r="140" spans="1:9" ht="15.75" x14ac:dyDescent="0.25">
      <c r="A140" s="159" t="s">
        <v>231</v>
      </c>
      <c r="B140" s="160"/>
      <c r="C140" s="160"/>
      <c r="D140" s="160"/>
      <c r="E140" s="160"/>
      <c r="F140" s="160"/>
      <c r="G140" s="160"/>
      <c r="H140" s="160"/>
      <c r="I140" s="161"/>
    </row>
    <row r="141" spans="1:9" ht="33" customHeight="1" x14ac:dyDescent="0.25">
      <c r="A141" s="159" t="s">
        <v>232</v>
      </c>
      <c r="B141" s="160"/>
      <c r="C141" s="160"/>
      <c r="D141" s="160"/>
      <c r="E141" s="160"/>
      <c r="F141" s="160"/>
      <c r="G141" s="160"/>
      <c r="H141" s="160"/>
      <c r="I141" s="161"/>
    </row>
    <row r="142" spans="1:9" ht="38.25" customHeight="1" x14ac:dyDescent="0.25">
      <c r="A142" s="159" t="s">
        <v>233</v>
      </c>
      <c r="B142" s="160"/>
      <c r="C142" s="160"/>
      <c r="D142" s="160"/>
      <c r="E142" s="160"/>
      <c r="F142" s="160"/>
      <c r="G142" s="160"/>
      <c r="H142" s="160"/>
      <c r="I142" s="161"/>
    </row>
    <row r="143" spans="1:9" ht="15.75" x14ac:dyDescent="0.25">
      <c r="A143" s="159" t="s">
        <v>234</v>
      </c>
      <c r="B143" s="160"/>
      <c r="C143" s="160"/>
      <c r="D143" s="160"/>
      <c r="E143" s="160"/>
      <c r="F143" s="160"/>
      <c r="G143" s="160"/>
      <c r="H143" s="160"/>
      <c r="I143" s="161"/>
    </row>
    <row r="144" spans="1:9" ht="15.75" x14ac:dyDescent="0.25">
      <c r="A144" s="159" t="s">
        <v>235</v>
      </c>
      <c r="B144" s="160"/>
      <c r="C144" s="160"/>
      <c r="D144" s="160"/>
      <c r="E144" s="160"/>
      <c r="F144" s="160"/>
      <c r="G144" s="160"/>
      <c r="H144" s="160"/>
      <c r="I144" s="161"/>
    </row>
    <row r="145" spans="1:9" ht="15.75" x14ac:dyDescent="0.25">
      <c r="A145" s="159" t="s">
        <v>236</v>
      </c>
      <c r="B145" s="160"/>
      <c r="C145" s="160"/>
      <c r="D145" s="160"/>
      <c r="E145" s="160"/>
      <c r="F145" s="160"/>
      <c r="G145" s="160"/>
      <c r="H145" s="160"/>
      <c r="I145" s="161"/>
    </row>
    <row r="146" spans="1:9" ht="15.75" x14ac:dyDescent="0.25">
      <c r="A146" s="159" t="s">
        <v>237</v>
      </c>
      <c r="B146" s="160"/>
      <c r="C146" s="160"/>
      <c r="D146" s="160"/>
      <c r="E146" s="160"/>
      <c r="F146" s="160"/>
      <c r="G146" s="160"/>
      <c r="H146" s="160"/>
      <c r="I146" s="161"/>
    </row>
    <row r="147" spans="1:9" ht="15.75" x14ac:dyDescent="0.25">
      <c r="A147" s="159" t="s">
        <v>238</v>
      </c>
      <c r="B147" s="160"/>
      <c r="C147" s="160"/>
      <c r="D147" s="160"/>
      <c r="E147" s="160"/>
      <c r="F147" s="160"/>
      <c r="G147" s="160"/>
      <c r="H147" s="160"/>
      <c r="I147" s="161"/>
    </row>
    <row r="148" spans="1:9" ht="38.25" customHeight="1" x14ac:dyDescent="0.25">
      <c r="A148" s="159" t="s">
        <v>239</v>
      </c>
      <c r="B148" s="160"/>
      <c r="C148" s="160"/>
      <c r="D148" s="160"/>
      <c r="E148" s="160"/>
      <c r="F148" s="160"/>
      <c r="G148" s="160"/>
      <c r="H148" s="160"/>
      <c r="I148" s="161"/>
    </row>
    <row r="149" spans="1:9" ht="15.75" x14ac:dyDescent="0.25">
      <c r="A149" s="159" t="s">
        <v>240</v>
      </c>
      <c r="B149" s="160"/>
      <c r="C149" s="160"/>
      <c r="D149" s="160"/>
      <c r="E149" s="160"/>
      <c r="F149" s="160"/>
      <c r="G149" s="160"/>
      <c r="H149" s="160"/>
      <c r="I149" s="161"/>
    </row>
    <row r="150" spans="1:9" ht="15.75" x14ac:dyDescent="0.25">
      <c r="A150" s="159" t="s">
        <v>241</v>
      </c>
      <c r="B150" s="160"/>
      <c r="C150" s="160"/>
      <c r="D150" s="160"/>
      <c r="E150" s="160"/>
      <c r="F150" s="160"/>
      <c r="G150" s="160"/>
      <c r="H150" s="160"/>
      <c r="I150" s="70"/>
    </row>
    <row r="151" spans="1:9" ht="45.75" customHeight="1" x14ac:dyDescent="0.25">
      <c r="A151" s="159" t="s">
        <v>242</v>
      </c>
      <c r="B151" s="160"/>
      <c r="C151" s="160"/>
      <c r="D151" s="160"/>
      <c r="E151" s="160"/>
      <c r="F151" s="160"/>
      <c r="G151" s="160"/>
      <c r="H151" s="160"/>
      <c r="I151" s="161"/>
    </row>
    <row r="152" spans="1:9" ht="49.5" customHeight="1" x14ac:dyDescent="0.25">
      <c r="A152" s="190" t="s">
        <v>244</v>
      </c>
      <c r="B152" s="191"/>
      <c r="C152" s="191"/>
      <c r="D152" s="191"/>
      <c r="E152" s="191"/>
      <c r="F152" s="191"/>
      <c r="G152" s="191"/>
      <c r="H152" s="191"/>
      <c r="I152" s="192"/>
    </row>
    <row r="153" spans="1:9" ht="15.75" x14ac:dyDescent="0.25">
      <c r="A153" s="193" t="s">
        <v>380</v>
      </c>
      <c r="B153" s="193"/>
      <c r="C153" s="193"/>
      <c r="D153" s="193"/>
      <c r="E153" s="193"/>
      <c r="F153" s="193"/>
      <c r="G153" s="193"/>
      <c r="H153" s="193"/>
      <c r="I153" s="193"/>
    </row>
    <row r="154" spans="1:9" ht="31.5" x14ac:dyDescent="0.25">
      <c r="A154" s="132" t="s">
        <v>381</v>
      </c>
      <c r="B154" s="136" t="s">
        <v>382</v>
      </c>
      <c r="C154" s="187" t="s">
        <v>381</v>
      </c>
      <c r="D154" s="187"/>
      <c r="E154" s="187"/>
      <c r="F154" s="187"/>
      <c r="G154" s="187"/>
      <c r="H154" s="194" t="s">
        <v>382</v>
      </c>
      <c r="I154" s="194"/>
    </row>
    <row r="155" spans="1:9" ht="31.5" customHeight="1" x14ac:dyDescent="0.25">
      <c r="A155" s="51" t="s">
        <v>386</v>
      </c>
      <c r="B155" s="51">
        <v>2015</v>
      </c>
      <c r="C155" s="188" t="s">
        <v>425</v>
      </c>
      <c r="D155" s="189"/>
      <c r="E155" s="189"/>
      <c r="F155" s="189"/>
      <c r="G155" s="189"/>
      <c r="H155" s="187">
        <v>2016</v>
      </c>
      <c r="I155" s="187"/>
    </row>
    <row r="156" spans="1:9" ht="31.5" customHeight="1" x14ac:dyDescent="0.25">
      <c r="A156" s="51" t="s">
        <v>387</v>
      </c>
      <c r="B156" s="51">
        <v>2015</v>
      </c>
      <c r="C156" s="188" t="s">
        <v>424</v>
      </c>
      <c r="D156" s="188"/>
      <c r="E156" s="188"/>
      <c r="F156" s="188"/>
      <c r="G156" s="188"/>
      <c r="H156" s="187">
        <v>2016</v>
      </c>
      <c r="I156" s="187"/>
    </row>
    <row r="157" spans="1:9" ht="35.25" customHeight="1" x14ac:dyDescent="0.25">
      <c r="A157" s="51" t="s">
        <v>388</v>
      </c>
      <c r="B157" s="51">
        <v>2015</v>
      </c>
      <c r="C157" s="188" t="s">
        <v>408</v>
      </c>
      <c r="D157" s="189"/>
      <c r="E157" s="189"/>
      <c r="F157" s="189"/>
      <c r="G157" s="189"/>
      <c r="H157" s="187">
        <v>2016</v>
      </c>
      <c r="I157" s="187"/>
    </row>
    <row r="158" spans="1:9" ht="31.5" x14ac:dyDescent="0.25">
      <c r="A158" s="136" t="s">
        <v>389</v>
      </c>
      <c r="B158" s="51">
        <v>2015</v>
      </c>
      <c r="C158" s="188" t="s">
        <v>409</v>
      </c>
      <c r="D158" s="189"/>
      <c r="E158" s="189"/>
      <c r="F158" s="189"/>
      <c r="G158" s="189"/>
      <c r="H158" s="187">
        <v>2016</v>
      </c>
      <c r="I158" s="187"/>
    </row>
    <row r="159" spans="1:9" ht="15.75" x14ac:dyDescent="0.25">
      <c r="A159" s="51" t="s">
        <v>390</v>
      </c>
      <c r="B159" s="51">
        <v>2015</v>
      </c>
      <c r="C159" s="189" t="s">
        <v>410</v>
      </c>
      <c r="D159" s="189"/>
      <c r="E159" s="189"/>
      <c r="F159" s="189"/>
      <c r="G159" s="189"/>
      <c r="H159" s="187">
        <v>2016</v>
      </c>
      <c r="I159" s="187"/>
    </row>
    <row r="160" spans="1:9" ht="15.75" x14ac:dyDescent="0.25">
      <c r="A160" s="51" t="s">
        <v>391</v>
      </c>
      <c r="B160" s="51">
        <v>2015</v>
      </c>
      <c r="C160" s="195" t="s">
        <v>411</v>
      </c>
      <c r="D160" s="195"/>
      <c r="E160" s="195"/>
      <c r="F160" s="195"/>
      <c r="G160" s="195"/>
      <c r="H160" s="187">
        <v>2016</v>
      </c>
      <c r="I160" s="187"/>
    </row>
    <row r="161" spans="1:9" ht="30" customHeight="1" x14ac:dyDescent="0.25">
      <c r="A161" s="51" t="s">
        <v>392</v>
      </c>
      <c r="B161" s="51">
        <v>2015</v>
      </c>
      <c r="C161" s="196" t="s">
        <v>412</v>
      </c>
      <c r="D161" s="196"/>
      <c r="E161" s="196"/>
      <c r="F161" s="196"/>
      <c r="G161" s="196"/>
      <c r="H161" s="187">
        <v>2016</v>
      </c>
      <c r="I161" s="187"/>
    </row>
    <row r="162" spans="1:9" ht="15.75" x14ac:dyDescent="0.25">
      <c r="A162" s="51" t="s">
        <v>393</v>
      </c>
      <c r="B162" s="51">
        <v>2015</v>
      </c>
      <c r="C162" s="195" t="s">
        <v>413</v>
      </c>
      <c r="D162" s="195"/>
      <c r="E162" s="195"/>
      <c r="F162" s="195"/>
      <c r="G162" s="195"/>
      <c r="H162" s="187">
        <v>2016</v>
      </c>
      <c r="I162" s="187"/>
    </row>
    <row r="163" spans="1:9" ht="15.75" x14ac:dyDescent="0.25">
      <c r="A163" s="51" t="s">
        <v>394</v>
      </c>
      <c r="B163" s="51">
        <v>2015</v>
      </c>
      <c r="C163" s="195" t="s">
        <v>414</v>
      </c>
      <c r="D163" s="195"/>
      <c r="E163" s="195"/>
      <c r="F163" s="195"/>
      <c r="G163" s="195"/>
      <c r="H163" s="187">
        <v>2016</v>
      </c>
      <c r="I163" s="187"/>
    </row>
    <row r="164" spans="1:9" ht="15.75" x14ac:dyDescent="0.25">
      <c r="A164" s="51" t="s">
        <v>395</v>
      </c>
      <c r="B164" s="51">
        <v>2015</v>
      </c>
      <c r="C164" s="195" t="s">
        <v>415</v>
      </c>
      <c r="D164" s="195"/>
      <c r="E164" s="195"/>
      <c r="F164" s="195"/>
      <c r="G164" s="195"/>
      <c r="H164" s="187">
        <v>2016</v>
      </c>
      <c r="I164" s="187"/>
    </row>
    <row r="165" spans="1:9" ht="15.75" x14ac:dyDescent="0.25">
      <c r="A165" s="51" t="s">
        <v>396</v>
      </c>
      <c r="B165" s="51">
        <v>2015</v>
      </c>
      <c r="C165" s="195" t="s">
        <v>416</v>
      </c>
      <c r="D165" s="195"/>
      <c r="E165" s="195"/>
      <c r="F165" s="195"/>
      <c r="G165" s="195"/>
      <c r="H165" s="187">
        <v>2016</v>
      </c>
      <c r="I165" s="187"/>
    </row>
    <row r="166" spans="1:9" ht="31.5" x14ac:dyDescent="0.25">
      <c r="A166" s="136" t="s">
        <v>397</v>
      </c>
      <c r="B166" s="51">
        <v>2015</v>
      </c>
      <c r="C166" s="195" t="s">
        <v>417</v>
      </c>
      <c r="D166" s="195"/>
      <c r="E166" s="195"/>
      <c r="F166" s="195"/>
      <c r="G166" s="195"/>
      <c r="H166" s="187">
        <v>2016</v>
      </c>
      <c r="I166" s="187"/>
    </row>
    <row r="167" spans="1:9" ht="29.25" customHeight="1" x14ac:dyDescent="0.25">
      <c r="A167" s="51" t="s">
        <v>398</v>
      </c>
      <c r="B167" s="51">
        <v>2015</v>
      </c>
      <c r="C167" s="196" t="s">
        <v>418</v>
      </c>
      <c r="D167" s="196"/>
      <c r="E167" s="196"/>
      <c r="F167" s="196"/>
      <c r="G167" s="196"/>
      <c r="H167" s="187">
        <v>2016</v>
      </c>
      <c r="I167" s="187"/>
    </row>
    <row r="168" spans="1:9" ht="15.75" x14ac:dyDescent="0.25">
      <c r="A168" s="51" t="s">
        <v>399</v>
      </c>
      <c r="B168" s="51">
        <v>2015</v>
      </c>
      <c r="C168" s="196" t="s">
        <v>419</v>
      </c>
      <c r="D168" s="195"/>
      <c r="E168" s="195"/>
      <c r="F168" s="195"/>
      <c r="G168" s="195"/>
      <c r="H168" s="187">
        <v>2016</v>
      </c>
      <c r="I168" s="187"/>
    </row>
    <row r="169" spans="1:9" ht="32.25" customHeight="1" x14ac:dyDescent="0.25">
      <c r="A169" s="51" t="s">
        <v>400</v>
      </c>
      <c r="B169" s="51">
        <v>2015</v>
      </c>
      <c r="C169" s="196" t="s">
        <v>420</v>
      </c>
      <c r="D169" s="196"/>
      <c r="E169" s="196"/>
      <c r="F169" s="196"/>
      <c r="G169" s="196"/>
      <c r="H169" s="187">
        <v>2016</v>
      </c>
      <c r="I169" s="187"/>
    </row>
    <row r="170" spans="1:9" ht="33.75" customHeight="1" x14ac:dyDescent="0.25">
      <c r="A170" s="51" t="s">
        <v>401</v>
      </c>
      <c r="B170" s="51">
        <v>2015</v>
      </c>
      <c r="C170" s="196" t="s">
        <v>421</v>
      </c>
      <c r="D170" s="195"/>
      <c r="E170" s="195"/>
      <c r="F170" s="195"/>
      <c r="G170" s="195"/>
      <c r="H170" s="187">
        <v>2016</v>
      </c>
      <c r="I170" s="187"/>
    </row>
    <row r="171" spans="1:9" ht="15.75" x14ac:dyDescent="0.25">
      <c r="A171" s="51" t="s">
        <v>402</v>
      </c>
      <c r="B171" s="51">
        <v>2015</v>
      </c>
      <c r="C171" s="195" t="s">
        <v>422</v>
      </c>
      <c r="D171" s="195"/>
      <c r="E171" s="195"/>
      <c r="F171" s="195"/>
      <c r="G171" s="195"/>
      <c r="H171" s="187">
        <v>2016</v>
      </c>
      <c r="I171" s="187"/>
    </row>
    <row r="172" spans="1:9" ht="34.5" customHeight="1" x14ac:dyDescent="0.25">
      <c r="A172" s="51" t="s">
        <v>403</v>
      </c>
      <c r="B172" s="51">
        <v>2015</v>
      </c>
      <c r="C172" s="196" t="s">
        <v>423</v>
      </c>
      <c r="D172" s="195"/>
      <c r="E172" s="195"/>
      <c r="F172" s="195"/>
      <c r="G172" s="195"/>
      <c r="H172" s="187">
        <v>2016</v>
      </c>
      <c r="I172" s="187"/>
    </row>
    <row r="173" spans="1:9" ht="15.75" x14ac:dyDescent="0.25">
      <c r="A173" s="51" t="s">
        <v>404</v>
      </c>
      <c r="B173" s="51">
        <v>2015</v>
      </c>
      <c r="C173" s="187" t="s">
        <v>33</v>
      </c>
      <c r="D173" s="187"/>
      <c r="E173" s="187"/>
      <c r="F173" s="187"/>
      <c r="G173" s="187"/>
      <c r="H173" s="187" t="s">
        <v>33</v>
      </c>
      <c r="I173" s="187"/>
    </row>
    <row r="174" spans="1:9" ht="15.75" x14ac:dyDescent="0.25">
      <c r="A174" s="51" t="s">
        <v>405</v>
      </c>
      <c r="B174" s="51">
        <v>2015</v>
      </c>
      <c r="C174" s="187" t="s">
        <v>33</v>
      </c>
      <c r="D174" s="187"/>
      <c r="E174" s="187"/>
      <c r="F174" s="187"/>
      <c r="G174" s="187"/>
      <c r="H174" s="187" t="s">
        <v>33</v>
      </c>
      <c r="I174" s="187"/>
    </row>
    <row r="175" spans="1:9" ht="15.75" x14ac:dyDescent="0.25">
      <c r="A175" s="51" t="s">
        <v>406</v>
      </c>
      <c r="B175" s="51">
        <v>2015</v>
      </c>
      <c r="C175" s="187" t="s">
        <v>33</v>
      </c>
      <c r="D175" s="187"/>
      <c r="E175" s="187"/>
      <c r="F175" s="187"/>
      <c r="G175" s="187"/>
      <c r="H175" s="187" t="s">
        <v>33</v>
      </c>
      <c r="I175" s="187"/>
    </row>
    <row r="176" spans="1:9" ht="15.75" x14ac:dyDescent="0.25">
      <c r="A176" s="51" t="s">
        <v>407</v>
      </c>
      <c r="B176" s="51">
        <v>2015</v>
      </c>
      <c r="C176" s="187" t="s">
        <v>33</v>
      </c>
      <c r="D176" s="187"/>
      <c r="E176" s="187"/>
      <c r="F176" s="187"/>
      <c r="G176" s="187"/>
      <c r="H176" s="187" t="s">
        <v>33</v>
      </c>
      <c r="I176" s="187"/>
    </row>
    <row r="177" spans="1:9" ht="15.75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5.75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5.75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5.75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5.75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5.75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5.75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5.75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5.75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5.75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5.75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5.75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5.75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5.75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5.75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5.75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5.75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5.75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5.75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5.75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5.75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5.75" x14ac:dyDescent="0.25">
      <c r="A198" s="2"/>
      <c r="B198" s="2"/>
      <c r="C198" s="2"/>
      <c r="D198" s="2"/>
      <c r="E198" s="2"/>
      <c r="F198" s="2"/>
      <c r="G198" s="2"/>
      <c r="H198" s="2"/>
      <c r="I198" s="2"/>
    </row>
  </sheetData>
  <mergeCells count="190">
    <mergeCell ref="H159:I159"/>
    <mergeCell ref="H160:I160"/>
    <mergeCell ref="H161:I161"/>
    <mergeCell ref="H162:I162"/>
    <mergeCell ref="H172:I172"/>
    <mergeCell ref="H173:I173"/>
    <mergeCell ref="H174:I174"/>
    <mergeCell ref="H175:I175"/>
    <mergeCell ref="H176:I176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  <mergeCell ref="C168:G168"/>
    <mergeCell ref="C169:G169"/>
    <mergeCell ref="C170:G170"/>
    <mergeCell ref="C171:G171"/>
    <mergeCell ref="C172:G172"/>
    <mergeCell ref="C173:G173"/>
    <mergeCell ref="C174:G174"/>
    <mergeCell ref="C175:G175"/>
    <mergeCell ref="C176:G176"/>
    <mergeCell ref="C159:G159"/>
    <mergeCell ref="C160:G160"/>
    <mergeCell ref="C161:G161"/>
    <mergeCell ref="C162:G162"/>
    <mergeCell ref="C163:G163"/>
    <mergeCell ref="C164:G164"/>
    <mergeCell ref="C165:G165"/>
    <mergeCell ref="C166:G166"/>
    <mergeCell ref="C167:G167"/>
    <mergeCell ref="C154:G154"/>
    <mergeCell ref="C155:G155"/>
    <mergeCell ref="C156:G156"/>
    <mergeCell ref="C157:G157"/>
    <mergeCell ref="C158:G158"/>
    <mergeCell ref="A152:I152"/>
    <mergeCell ref="A143:I143"/>
    <mergeCell ref="A144:I144"/>
    <mergeCell ref="A145:I145"/>
    <mergeCell ref="A146:I146"/>
    <mergeCell ref="A147:I147"/>
    <mergeCell ref="A153:I153"/>
    <mergeCell ref="H154:I154"/>
    <mergeCell ref="H155:I155"/>
    <mergeCell ref="H156:I156"/>
    <mergeCell ref="H157:I157"/>
    <mergeCell ref="H158:I158"/>
    <mergeCell ref="A138:I138"/>
    <mergeCell ref="A139:I139"/>
    <mergeCell ref="A140:I140"/>
    <mergeCell ref="A141:I141"/>
    <mergeCell ref="A142:I142"/>
    <mergeCell ref="A148:I148"/>
    <mergeCell ref="A149:I149"/>
    <mergeCell ref="A150:H150"/>
    <mergeCell ref="A151:I151"/>
    <mergeCell ref="A136:I136"/>
    <mergeCell ref="A137:I137"/>
    <mergeCell ref="A120:I120"/>
    <mergeCell ref="A119:I119"/>
    <mergeCell ref="A118:I118"/>
    <mergeCell ref="A117:I117"/>
    <mergeCell ref="A116:I116"/>
    <mergeCell ref="A113:I113"/>
    <mergeCell ref="A133:I133"/>
    <mergeCell ref="A132:I132"/>
    <mergeCell ref="A131:I131"/>
    <mergeCell ref="A130:I130"/>
    <mergeCell ref="A129:I129"/>
    <mergeCell ref="A128:I128"/>
    <mergeCell ref="A127:I127"/>
    <mergeCell ref="A134:I134"/>
    <mergeCell ref="A135:I135"/>
    <mergeCell ref="A126:I126"/>
    <mergeCell ref="A124:I124"/>
    <mergeCell ref="A123:I123"/>
    <mergeCell ref="A122:I122"/>
    <mergeCell ref="A121:I121"/>
    <mergeCell ref="A86:I86"/>
    <mergeCell ref="A87:I87"/>
    <mergeCell ref="A88:I88"/>
    <mergeCell ref="A89:I89"/>
    <mergeCell ref="A90:I90"/>
    <mergeCell ref="A107:I107"/>
    <mergeCell ref="A109:I109"/>
    <mergeCell ref="A112:I112"/>
    <mergeCell ref="A114:I114"/>
    <mergeCell ref="A101:I101"/>
    <mergeCell ref="A102:I102"/>
    <mergeCell ref="A103:I103"/>
    <mergeCell ref="A104:I104"/>
    <mergeCell ref="A91:I91"/>
    <mergeCell ref="A92:I92"/>
    <mergeCell ref="A96:I96"/>
    <mergeCell ref="A97:I97"/>
    <mergeCell ref="A98:I98"/>
    <mergeCell ref="A99:I99"/>
    <mergeCell ref="A100:I100"/>
    <mergeCell ref="A93:I93"/>
    <mergeCell ref="A94:I94"/>
    <mergeCell ref="A95:I95"/>
    <mergeCell ref="A81:I81"/>
    <mergeCell ref="A82:I82"/>
    <mergeCell ref="A83:I83"/>
    <mergeCell ref="A84:I84"/>
    <mergeCell ref="A85:I85"/>
    <mergeCell ref="A76:I76"/>
    <mergeCell ref="A77:I77"/>
    <mergeCell ref="A78:I78"/>
    <mergeCell ref="A79:I79"/>
    <mergeCell ref="A80:I80"/>
    <mergeCell ref="A57:I57"/>
    <mergeCell ref="A58:I58"/>
    <mergeCell ref="A59:I59"/>
    <mergeCell ref="A60:I60"/>
    <mergeCell ref="A36:I36"/>
    <mergeCell ref="A75:I75"/>
    <mergeCell ref="A66:I66"/>
    <mergeCell ref="A67:I67"/>
    <mergeCell ref="A68:I68"/>
    <mergeCell ref="A69:I69"/>
    <mergeCell ref="A70:I70"/>
    <mergeCell ref="A71:I71"/>
    <mergeCell ref="A72:I72"/>
    <mergeCell ref="A73:I73"/>
    <mergeCell ref="A74:I74"/>
    <mergeCell ref="A61:I61"/>
    <mergeCell ref="A62:I62"/>
    <mergeCell ref="A63:I63"/>
    <mergeCell ref="A64:I64"/>
    <mergeCell ref="A65:I65"/>
    <mergeCell ref="A56:I56"/>
    <mergeCell ref="A47:I47"/>
    <mergeCell ref="A48:I48"/>
    <mergeCell ref="A49:I49"/>
    <mergeCell ref="A25:I25"/>
    <mergeCell ref="H14:I21"/>
    <mergeCell ref="A37:I37"/>
    <mergeCell ref="A26:I26"/>
    <mergeCell ref="A27:I27"/>
    <mergeCell ref="A28:I28"/>
    <mergeCell ref="A29:I29"/>
    <mergeCell ref="A30:I30"/>
    <mergeCell ref="B24:I24"/>
    <mergeCell ref="B22:I22"/>
    <mergeCell ref="A51:I51"/>
    <mergeCell ref="A52:I52"/>
    <mergeCell ref="A53:I53"/>
    <mergeCell ref="A54:I54"/>
    <mergeCell ref="A55:I55"/>
    <mergeCell ref="A39:I39"/>
    <mergeCell ref="A31:I31"/>
    <mergeCell ref="A32:I32"/>
    <mergeCell ref="A33:I33"/>
    <mergeCell ref="A40:I40"/>
    <mergeCell ref="A38:I38"/>
    <mergeCell ref="A41:I41"/>
    <mergeCell ref="A34:I34"/>
    <mergeCell ref="A35:I35"/>
    <mergeCell ref="A50:I50"/>
    <mergeCell ref="A42:I42"/>
    <mergeCell ref="A43:I43"/>
    <mergeCell ref="A44:I44"/>
    <mergeCell ref="A45:I45"/>
    <mergeCell ref="A46:I46"/>
    <mergeCell ref="F1:I1"/>
    <mergeCell ref="B13:I13"/>
    <mergeCell ref="B12:I12"/>
    <mergeCell ref="F15:F16"/>
    <mergeCell ref="G15:G16"/>
    <mergeCell ref="A4:I6"/>
    <mergeCell ref="B7:I7"/>
    <mergeCell ref="B8:I8"/>
    <mergeCell ref="B11:I11"/>
    <mergeCell ref="B9:I9"/>
    <mergeCell ref="B10:I10"/>
    <mergeCell ref="B14:G14"/>
    <mergeCell ref="F2:I2"/>
    <mergeCell ref="F3:I3"/>
    <mergeCell ref="A14:A16"/>
    <mergeCell ref="B15:B16"/>
    <mergeCell ref="C15:C16"/>
    <mergeCell ref="D15:D16"/>
    <mergeCell ref="E15:E1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zoomScale="80" zoomScaleNormal="80" workbookViewId="0">
      <selection activeCell="F15" sqref="F15"/>
    </sheetView>
  </sheetViews>
  <sheetFormatPr defaultRowHeight="15.75" x14ac:dyDescent="0.25"/>
  <cols>
    <col min="1" max="1" width="33.140625" style="1" customWidth="1"/>
    <col min="2" max="2" width="19.42578125" style="1" customWidth="1"/>
    <col min="3" max="3" width="20.7109375" style="1" customWidth="1"/>
    <col min="4" max="4" width="19.7109375" style="1" customWidth="1"/>
    <col min="5" max="9" width="11.28515625" style="1" bestFit="1" customWidth="1"/>
    <col min="10" max="10" width="13.140625" style="1" bestFit="1" customWidth="1"/>
    <col min="11" max="16384" width="9.140625" style="1"/>
  </cols>
  <sheetData>
    <row r="1" spans="1:13" x14ac:dyDescent="0.25">
      <c r="G1" s="206" t="s">
        <v>270</v>
      </c>
      <c r="H1" s="206"/>
      <c r="I1" s="206"/>
      <c r="J1" s="206"/>
    </row>
    <row r="2" spans="1:13" ht="15.75" customHeight="1" x14ac:dyDescent="0.25">
      <c r="A2" s="153" t="s">
        <v>112</v>
      </c>
      <c r="B2" s="153"/>
      <c r="C2" s="153"/>
      <c r="D2" s="153"/>
      <c r="E2" s="153"/>
      <c r="F2" s="153"/>
      <c r="G2" s="153"/>
      <c r="H2" s="153"/>
      <c r="I2" s="153"/>
      <c r="J2" s="153"/>
      <c r="K2" s="3"/>
      <c r="L2" s="3"/>
      <c r="M2" s="3"/>
    </row>
    <row r="3" spans="1:13" x14ac:dyDescent="0.2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3"/>
      <c r="L3" s="3"/>
      <c r="M3" s="3"/>
    </row>
    <row r="4" spans="1:13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3"/>
      <c r="L4" s="3"/>
      <c r="M4" s="3"/>
    </row>
    <row r="5" spans="1:13" x14ac:dyDescent="0.25">
      <c r="A5" s="2"/>
    </row>
    <row r="6" spans="1:13" ht="33" customHeight="1" x14ac:dyDescent="0.25">
      <c r="A6" s="158" t="s">
        <v>0</v>
      </c>
      <c r="B6" s="158"/>
      <c r="C6" s="148" t="s">
        <v>88</v>
      </c>
      <c r="D6" s="148"/>
      <c r="E6" s="148"/>
      <c r="F6" s="148"/>
      <c r="G6" s="148"/>
      <c r="H6" s="148"/>
      <c r="I6" s="148"/>
      <c r="J6" s="148"/>
    </row>
    <row r="7" spans="1:13" ht="75" customHeight="1" x14ac:dyDescent="0.25">
      <c r="A7" s="204" t="s">
        <v>2</v>
      </c>
      <c r="B7" s="205"/>
      <c r="C7" s="148" t="s">
        <v>114</v>
      </c>
      <c r="D7" s="148"/>
      <c r="E7" s="148"/>
      <c r="F7" s="148"/>
      <c r="G7" s="148"/>
      <c r="H7" s="148"/>
      <c r="I7" s="148"/>
      <c r="J7" s="148"/>
    </row>
    <row r="8" spans="1:13" x14ac:dyDescent="0.25">
      <c r="A8" s="158" t="s">
        <v>4</v>
      </c>
      <c r="B8" s="158"/>
      <c r="C8" s="148" t="s">
        <v>5</v>
      </c>
      <c r="D8" s="148"/>
      <c r="E8" s="148"/>
      <c r="F8" s="148"/>
      <c r="G8" s="148"/>
      <c r="H8" s="148"/>
      <c r="I8" s="148"/>
      <c r="J8" s="148"/>
    </row>
    <row r="9" spans="1:13" ht="34.5" customHeight="1" x14ac:dyDescent="0.25">
      <c r="A9" s="204" t="s">
        <v>6</v>
      </c>
      <c r="B9" s="205"/>
      <c r="C9" s="148" t="s">
        <v>110</v>
      </c>
      <c r="D9" s="148"/>
      <c r="E9" s="148"/>
      <c r="F9" s="148"/>
      <c r="G9" s="148"/>
      <c r="H9" s="148"/>
      <c r="I9" s="148"/>
      <c r="J9" s="148"/>
    </row>
    <row r="10" spans="1:13" x14ac:dyDescent="0.25">
      <c r="A10" s="158" t="s">
        <v>7</v>
      </c>
      <c r="B10" s="158"/>
      <c r="C10" s="148" t="s">
        <v>8</v>
      </c>
      <c r="D10" s="148"/>
      <c r="E10" s="148"/>
      <c r="F10" s="148"/>
      <c r="G10" s="148"/>
      <c r="H10" s="148"/>
      <c r="I10" s="148"/>
      <c r="J10" s="148"/>
    </row>
    <row r="11" spans="1:13" ht="33" customHeight="1" x14ac:dyDescent="0.25">
      <c r="A11" s="198" t="s">
        <v>9</v>
      </c>
      <c r="B11" s="198" t="s">
        <v>68</v>
      </c>
      <c r="C11" s="198" t="s">
        <v>10</v>
      </c>
      <c r="D11" s="157" t="s">
        <v>11</v>
      </c>
      <c r="E11" s="158" t="s">
        <v>12</v>
      </c>
      <c r="F11" s="158"/>
      <c r="G11" s="158"/>
      <c r="H11" s="158"/>
      <c r="I11" s="158"/>
      <c r="J11" s="158"/>
    </row>
    <row r="12" spans="1:13" ht="33" customHeight="1" x14ac:dyDescent="0.25">
      <c r="A12" s="199"/>
      <c r="B12" s="199"/>
      <c r="C12" s="199"/>
      <c r="D12" s="157"/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</row>
    <row r="13" spans="1:13" ht="21.95" customHeight="1" x14ac:dyDescent="0.25">
      <c r="A13" s="199"/>
      <c r="B13" s="199"/>
      <c r="C13" s="200"/>
      <c r="D13" s="4" t="s">
        <v>20</v>
      </c>
      <c r="E13" s="6">
        <f>SUM(E14:E16)</f>
        <v>138091.9</v>
      </c>
      <c r="F13" s="6">
        <f t="shared" ref="F13:J13" si="0">SUM(F14:F16)</f>
        <v>109614.39999999999</v>
      </c>
      <c r="G13" s="6">
        <f t="shared" si="0"/>
        <v>102327</v>
      </c>
      <c r="H13" s="6">
        <f t="shared" si="0"/>
        <v>102327</v>
      </c>
      <c r="I13" s="6">
        <f t="shared" si="0"/>
        <v>100846</v>
      </c>
      <c r="J13" s="6">
        <f t="shared" si="0"/>
        <v>553206.30000000005</v>
      </c>
    </row>
    <row r="14" spans="1:13" ht="96" customHeight="1" x14ac:dyDescent="0.25">
      <c r="A14" s="199"/>
      <c r="B14" s="199"/>
      <c r="C14" s="5" t="s">
        <v>133</v>
      </c>
      <c r="D14" s="5" t="s">
        <v>21</v>
      </c>
      <c r="E14" s="6">
        <f>'Обоснование Финансовых ресурсов'!D24</f>
        <v>6445.6</v>
      </c>
      <c r="F14" s="6">
        <f>'Обоснование Финансовых ресурсов'!E24</f>
        <v>6228.6</v>
      </c>
      <c r="G14" s="6">
        <f>'Обоснование Финансовых ресурсов'!F24</f>
        <v>0</v>
      </c>
      <c r="H14" s="6">
        <f>'Обоснование Финансовых ресурсов'!G24</f>
        <v>0</v>
      </c>
      <c r="I14" s="6">
        <f>'Обоснование Финансовых ресурсов'!H24</f>
        <v>0</v>
      </c>
      <c r="J14" s="6">
        <f t="shared" ref="J14:J16" si="1">SUM(E14:I14)</f>
        <v>12674.2</v>
      </c>
    </row>
    <row r="15" spans="1:13" ht="78.75" x14ac:dyDescent="0.25">
      <c r="A15" s="199"/>
      <c r="B15" s="199"/>
      <c r="C15" s="5" t="s">
        <v>5</v>
      </c>
      <c r="D15" s="5" t="s">
        <v>22</v>
      </c>
      <c r="E15" s="6">
        <f>'Обоснование Финансовых ресурсов'!D23</f>
        <v>131646.29999999999</v>
      </c>
      <c r="F15" s="6">
        <f>'Обоснование Финансовых ресурсов'!E23</f>
        <v>88385.799999999988</v>
      </c>
      <c r="G15" s="6">
        <f>'Обоснование Финансовых ресурсов'!F23</f>
        <v>87327</v>
      </c>
      <c r="H15" s="6">
        <f>'Обоснование Финансовых ресурсов'!G23</f>
        <v>87327</v>
      </c>
      <c r="I15" s="6">
        <f>'Обоснование Финансовых ресурсов'!H23</f>
        <v>85846</v>
      </c>
      <c r="J15" s="6">
        <f t="shared" si="1"/>
        <v>480532.1</v>
      </c>
    </row>
    <row r="16" spans="1:13" s="66" customFormat="1" ht="31.5" x14ac:dyDescent="0.25">
      <c r="A16" s="200"/>
      <c r="B16" s="200"/>
      <c r="C16" s="117" t="s">
        <v>364</v>
      </c>
      <c r="D16" s="117" t="s">
        <v>339</v>
      </c>
      <c r="E16" s="6">
        <f>'Обоснование Финансовых ресурсов'!D25</f>
        <v>0</v>
      </c>
      <c r="F16" s="6">
        <f>'Обоснование Финансовых ресурсов'!E25</f>
        <v>15000</v>
      </c>
      <c r="G16" s="6">
        <f>'Обоснование Финансовых ресурсов'!F25</f>
        <v>15000</v>
      </c>
      <c r="H16" s="6">
        <f>'Обоснование Финансовых ресурсов'!G25</f>
        <v>15000</v>
      </c>
      <c r="I16" s="6">
        <f>'Обоснование Финансовых ресурсов'!H25</f>
        <v>15000</v>
      </c>
      <c r="J16" s="6">
        <f t="shared" si="1"/>
        <v>60000</v>
      </c>
    </row>
    <row r="17" spans="1:10" ht="128.25" customHeight="1" x14ac:dyDescent="0.25">
      <c r="A17" s="197" t="s">
        <v>19</v>
      </c>
      <c r="B17" s="197"/>
      <c r="C17" s="148" t="s">
        <v>117</v>
      </c>
      <c r="D17" s="148"/>
      <c r="E17" s="148"/>
      <c r="F17" s="148"/>
      <c r="G17" s="148"/>
      <c r="H17" s="148"/>
      <c r="I17" s="148"/>
      <c r="J17" s="148"/>
    </row>
    <row r="18" spans="1:10" x14ac:dyDescent="0.25">
      <c r="A18" s="18"/>
      <c r="B18" s="18"/>
    </row>
    <row r="19" spans="1:10" s="55" customFormat="1" x14ac:dyDescent="0.25">
      <c r="A19" s="18"/>
      <c r="B19" s="18"/>
    </row>
    <row r="20" spans="1:10" s="55" customFormat="1" x14ac:dyDescent="0.25">
      <c r="A20" s="18"/>
      <c r="B20" s="18"/>
    </row>
    <row r="21" spans="1:10" s="55" customFormat="1" x14ac:dyDescent="0.25">
      <c r="A21" s="18"/>
      <c r="B21" s="18"/>
    </row>
    <row r="22" spans="1:10" s="55" customFormat="1" x14ac:dyDescent="0.25">
      <c r="A22" s="18"/>
      <c r="B22" s="18"/>
    </row>
    <row r="23" spans="1:10" s="55" customFormat="1" x14ac:dyDescent="0.25">
      <c r="A23" s="18"/>
      <c r="B23" s="18"/>
    </row>
    <row r="24" spans="1:10" s="55" customFormat="1" x14ac:dyDescent="0.25">
      <c r="A24" s="18"/>
      <c r="B24" s="18"/>
    </row>
    <row r="25" spans="1:10" s="55" customFormat="1" x14ac:dyDescent="0.25">
      <c r="A25" s="18"/>
      <c r="B25" s="18"/>
    </row>
    <row r="26" spans="1:10" s="55" customFormat="1" x14ac:dyDescent="0.25">
      <c r="A26" s="18"/>
      <c r="B26" s="18"/>
    </row>
    <row r="27" spans="1:10" s="55" customFormat="1" x14ac:dyDescent="0.25">
      <c r="A27" s="18"/>
      <c r="B27" s="18"/>
    </row>
    <row r="28" spans="1:10" s="55" customFormat="1" x14ac:dyDescent="0.25">
      <c r="A28" s="18"/>
      <c r="B28" s="18"/>
    </row>
    <row r="29" spans="1:10" s="55" customFormat="1" x14ac:dyDescent="0.25">
      <c r="A29" s="18"/>
      <c r="B29" s="18"/>
    </row>
    <row r="30" spans="1:10" s="55" customFormat="1" x14ac:dyDescent="0.25">
      <c r="A30" s="18"/>
      <c r="B30" s="18"/>
    </row>
    <row r="31" spans="1:10" s="55" customFormat="1" x14ac:dyDescent="0.25">
      <c r="A31" s="18"/>
      <c r="B31" s="18"/>
    </row>
    <row r="32" spans="1:10" s="55" customFormat="1" x14ac:dyDescent="0.25">
      <c r="A32" s="18"/>
      <c r="B32" s="18"/>
    </row>
    <row r="33" spans="1:2" s="55" customFormat="1" x14ac:dyDescent="0.25">
      <c r="A33" s="18"/>
      <c r="B33" s="18"/>
    </row>
    <row r="34" spans="1:2" s="55" customFormat="1" x14ac:dyDescent="0.25">
      <c r="A34" s="18"/>
      <c r="B34" s="18"/>
    </row>
    <row r="35" spans="1:2" s="55" customFormat="1" x14ac:dyDescent="0.25">
      <c r="A35" s="18"/>
      <c r="B35" s="18"/>
    </row>
    <row r="36" spans="1:2" s="55" customFormat="1" x14ac:dyDescent="0.25">
      <c r="A36" s="18"/>
      <c r="B36" s="18"/>
    </row>
    <row r="37" spans="1:2" s="55" customFormat="1" x14ac:dyDescent="0.25">
      <c r="A37" s="18"/>
      <c r="B37" s="18"/>
    </row>
    <row r="38" spans="1:2" s="55" customFormat="1" x14ac:dyDescent="0.25">
      <c r="A38" s="18"/>
      <c r="B38" s="18"/>
    </row>
    <row r="39" spans="1:2" s="55" customFormat="1" x14ac:dyDescent="0.25">
      <c r="A39" s="18"/>
      <c r="B39" s="18"/>
    </row>
    <row r="40" spans="1:2" s="55" customFormat="1" x14ac:dyDescent="0.25">
      <c r="A40" s="18"/>
      <c r="B40" s="18"/>
    </row>
    <row r="41" spans="1:2" s="55" customFormat="1" x14ac:dyDescent="0.25">
      <c r="A41" s="18"/>
      <c r="B41" s="18"/>
    </row>
    <row r="42" spans="1:2" s="55" customFormat="1" x14ac:dyDescent="0.25">
      <c r="A42" s="18"/>
      <c r="B42" s="18"/>
    </row>
    <row r="43" spans="1:2" s="55" customFormat="1" x14ac:dyDescent="0.25">
      <c r="A43" s="18"/>
      <c r="B43" s="18"/>
    </row>
    <row r="44" spans="1:2" s="55" customFormat="1" x14ac:dyDescent="0.25">
      <c r="A44" s="18"/>
      <c r="B44" s="18"/>
    </row>
    <row r="45" spans="1:2" s="55" customFormat="1" x14ac:dyDescent="0.25">
      <c r="A45" s="18"/>
      <c r="B45" s="18"/>
    </row>
    <row r="46" spans="1:2" s="55" customFormat="1" x14ac:dyDescent="0.25">
      <c r="A46" s="18"/>
      <c r="B46" s="18"/>
    </row>
    <row r="47" spans="1:2" s="55" customFormat="1" x14ac:dyDescent="0.25">
      <c r="A47" s="18"/>
      <c r="B47" s="18"/>
    </row>
    <row r="48" spans="1:2" s="55" customFormat="1" x14ac:dyDescent="0.25">
      <c r="A48" s="18"/>
      <c r="B48" s="18"/>
    </row>
    <row r="49" spans="1:10" x14ac:dyDescent="0.25">
      <c r="A49" s="18"/>
      <c r="B49" s="18"/>
      <c r="G49" s="206" t="s">
        <v>271</v>
      </c>
      <c r="H49" s="206"/>
      <c r="I49" s="206"/>
      <c r="J49" s="206"/>
    </row>
    <row r="50" spans="1:10" x14ac:dyDescent="0.25">
      <c r="A50" s="18"/>
      <c r="B50" s="18"/>
    </row>
    <row r="51" spans="1:10" x14ac:dyDescent="0.25">
      <c r="A51" s="153" t="s">
        <v>113</v>
      </c>
      <c r="B51" s="153"/>
      <c r="C51" s="153"/>
      <c r="D51" s="153"/>
      <c r="E51" s="153"/>
      <c r="F51" s="153"/>
      <c r="G51" s="153"/>
      <c r="H51" s="153"/>
      <c r="I51" s="153"/>
      <c r="J51" s="153"/>
    </row>
    <row r="52" spans="1:10" x14ac:dyDescent="0.25">
      <c r="A52" s="153"/>
      <c r="B52" s="153"/>
      <c r="C52" s="153"/>
      <c r="D52" s="153"/>
      <c r="E52" s="153"/>
      <c r="F52" s="153"/>
      <c r="G52" s="153"/>
      <c r="H52" s="153"/>
      <c r="I52" s="153"/>
      <c r="J52" s="153"/>
    </row>
    <row r="53" spans="1:10" x14ac:dyDescent="0.25">
      <c r="A53" s="153"/>
      <c r="B53" s="153"/>
      <c r="C53" s="153"/>
      <c r="D53" s="153"/>
      <c r="E53" s="153"/>
      <c r="F53" s="153"/>
      <c r="G53" s="153"/>
      <c r="H53" s="153"/>
      <c r="I53" s="153"/>
      <c r="J53" s="153"/>
    </row>
    <row r="54" spans="1:10" x14ac:dyDescent="0.25">
      <c r="A54" s="2"/>
    </row>
    <row r="55" spans="1:10" x14ac:dyDescent="0.25">
      <c r="A55" s="158" t="s">
        <v>0</v>
      </c>
      <c r="B55" s="158"/>
      <c r="C55" s="148" t="s">
        <v>1</v>
      </c>
      <c r="D55" s="148"/>
      <c r="E55" s="148"/>
      <c r="F55" s="148"/>
      <c r="G55" s="148"/>
      <c r="H55" s="148"/>
      <c r="I55" s="148"/>
      <c r="J55" s="148"/>
    </row>
    <row r="56" spans="1:10" ht="84.75" customHeight="1" x14ac:dyDescent="0.25">
      <c r="A56" s="158" t="s">
        <v>2</v>
      </c>
      <c r="B56" s="158"/>
      <c r="C56" s="148" t="s">
        <v>3</v>
      </c>
      <c r="D56" s="148"/>
      <c r="E56" s="148"/>
      <c r="F56" s="148"/>
      <c r="G56" s="148"/>
      <c r="H56" s="148"/>
      <c r="I56" s="148"/>
      <c r="J56" s="148"/>
    </row>
    <row r="57" spans="1:10" x14ac:dyDescent="0.25">
      <c r="A57" s="158" t="s">
        <v>4</v>
      </c>
      <c r="B57" s="158"/>
      <c r="C57" s="148" t="s">
        <v>5</v>
      </c>
      <c r="D57" s="148"/>
      <c r="E57" s="148"/>
      <c r="F57" s="148"/>
      <c r="G57" s="148"/>
      <c r="H57" s="148"/>
      <c r="I57" s="148"/>
      <c r="J57" s="148"/>
    </row>
    <row r="58" spans="1:10" ht="95.25" customHeight="1" x14ac:dyDescent="0.25">
      <c r="A58" s="158" t="s">
        <v>6</v>
      </c>
      <c r="B58" s="158"/>
      <c r="C58" s="148" t="s">
        <v>134</v>
      </c>
      <c r="D58" s="148"/>
      <c r="E58" s="148"/>
      <c r="F58" s="148"/>
      <c r="G58" s="148"/>
      <c r="H58" s="148"/>
      <c r="I58" s="148"/>
      <c r="J58" s="148"/>
    </row>
    <row r="59" spans="1:10" x14ac:dyDescent="0.25">
      <c r="A59" s="158" t="s">
        <v>7</v>
      </c>
      <c r="B59" s="158"/>
      <c r="C59" s="148" t="s">
        <v>8</v>
      </c>
      <c r="D59" s="148"/>
      <c r="E59" s="148"/>
      <c r="F59" s="148"/>
      <c r="G59" s="148"/>
      <c r="H59" s="148"/>
      <c r="I59" s="148"/>
      <c r="J59" s="148"/>
    </row>
    <row r="60" spans="1:10" ht="15.75" customHeight="1" x14ac:dyDescent="0.25">
      <c r="A60" s="201" t="s">
        <v>9</v>
      </c>
      <c r="B60" s="201" t="s">
        <v>1</v>
      </c>
      <c r="C60" s="198" t="s">
        <v>10</v>
      </c>
      <c r="D60" s="157" t="s">
        <v>11</v>
      </c>
      <c r="E60" s="158" t="s">
        <v>12</v>
      </c>
      <c r="F60" s="158"/>
      <c r="G60" s="158"/>
      <c r="H60" s="158"/>
      <c r="I60" s="158"/>
      <c r="J60" s="158"/>
    </row>
    <row r="61" spans="1:10" x14ac:dyDescent="0.25">
      <c r="A61" s="202"/>
      <c r="B61" s="202"/>
      <c r="C61" s="199"/>
      <c r="D61" s="157"/>
      <c r="E61" s="4" t="s">
        <v>13</v>
      </c>
      <c r="F61" s="4" t="s">
        <v>14</v>
      </c>
      <c r="G61" s="4" t="s">
        <v>15</v>
      </c>
      <c r="H61" s="4" t="s">
        <v>16</v>
      </c>
      <c r="I61" s="4" t="s">
        <v>17</v>
      </c>
      <c r="J61" s="4" t="s">
        <v>18</v>
      </c>
    </row>
    <row r="62" spans="1:10" x14ac:dyDescent="0.25">
      <c r="A62" s="202"/>
      <c r="B62" s="202"/>
      <c r="C62" s="200"/>
      <c r="D62" s="4" t="s">
        <v>20</v>
      </c>
      <c r="E62" s="6">
        <f>SUM(E63:E67)</f>
        <v>352472.18</v>
      </c>
      <c r="F62" s="6">
        <f t="shared" ref="F62:J62" si="2">SUM(F63:F67)</f>
        <v>784155.92999999993</v>
      </c>
      <c r="G62" s="6">
        <f t="shared" si="2"/>
        <v>267895.32999999996</v>
      </c>
      <c r="H62" s="6">
        <f t="shared" si="2"/>
        <v>307484.21999999997</v>
      </c>
      <c r="I62" s="6">
        <f t="shared" si="2"/>
        <v>325476.68</v>
      </c>
      <c r="J62" s="6">
        <f t="shared" si="2"/>
        <v>2037484.34</v>
      </c>
    </row>
    <row r="63" spans="1:10" ht="94.5" x14ac:dyDescent="0.25">
      <c r="A63" s="202"/>
      <c r="B63" s="202"/>
      <c r="C63" s="5" t="s">
        <v>31</v>
      </c>
      <c r="D63" s="5" t="s">
        <v>21</v>
      </c>
      <c r="E63" s="6">
        <f>'Обоснование Финансовых ресурсов'!D49</f>
        <v>0</v>
      </c>
      <c r="F63" s="6">
        <f>'Обоснование Финансовых ресурсов'!E49</f>
        <v>0</v>
      </c>
      <c r="G63" s="6">
        <f>'Обоснование Финансовых ресурсов'!F49</f>
        <v>0</v>
      </c>
      <c r="H63" s="6">
        <f>'Обоснование Финансовых ресурсов'!G49</f>
        <v>0</v>
      </c>
      <c r="I63" s="6">
        <f>'Обоснование Финансовых ресурсов'!H49</f>
        <v>0</v>
      </c>
      <c r="J63" s="6">
        <f>SUM(E63:I63)</f>
        <v>0</v>
      </c>
    </row>
    <row r="64" spans="1:10" ht="78.75" x14ac:dyDescent="0.25">
      <c r="A64" s="202"/>
      <c r="B64" s="202"/>
      <c r="C64" s="5" t="s">
        <v>32</v>
      </c>
      <c r="D64" s="63" t="s">
        <v>125</v>
      </c>
      <c r="E64" s="6">
        <f>'Обоснование Финансовых ресурсов'!D50</f>
        <v>0</v>
      </c>
      <c r="F64" s="6">
        <f>'Обоснование Финансовых ресурсов'!E50</f>
        <v>0</v>
      </c>
      <c r="G64" s="6">
        <f>'Обоснование Финансовых ресурсов'!F50</f>
        <v>0</v>
      </c>
      <c r="H64" s="6">
        <f>'Обоснование Финансовых ресурсов'!G50</f>
        <v>0</v>
      </c>
      <c r="I64" s="6">
        <f>'Обоснование Финансовых ресурсов'!H50</f>
        <v>0</v>
      </c>
      <c r="J64" s="6">
        <f t="shared" ref="J64:J67" si="3">SUM(E64:I64)</f>
        <v>0</v>
      </c>
    </row>
    <row r="65" spans="1:10" ht="78.75" x14ac:dyDescent="0.25">
      <c r="A65" s="202"/>
      <c r="B65" s="202"/>
      <c r="C65" s="5" t="s">
        <v>131</v>
      </c>
      <c r="D65" s="62" t="s">
        <v>126</v>
      </c>
      <c r="E65" s="6">
        <f>'Обоснование Финансовых ресурсов'!D51</f>
        <v>227422.28</v>
      </c>
      <c r="F65" s="6">
        <f>'Обоснование Финансовых ресурсов'!E51</f>
        <v>156643.82999999999</v>
      </c>
      <c r="G65" s="6">
        <f>'Обоснование Финансовых ресурсов'!F51</f>
        <v>161779.93</v>
      </c>
      <c r="H65" s="6">
        <f>'Обоснование Финансовых ресурсов'!G51</f>
        <v>201368.82</v>
      </c>
      <c r="I65" s="6">
        <f>'Обоснование Финансовых ресурсов'!H51</f>
        <v>219361.28</v>
      </c>
      <c r="J65" s="6">
        <f t="shared" si="3"/>
        <v>966576.14000000013</v>
      </c>
    </row>
    <row r="66" spans="1:10" ht="63" x14ac:dyDescent="0.25">
      <c r="A66" s="202"/>
      <c r="B66" s="202"/>
      <c r="C66" s="5" t="s">
        <v>5</v>
      </c>
      <c r="D66" s="5" t="s">
        <v>130</v>
      </c>
      <c r="E66" s="6">
        <f>'Обоснование Финансовых ресурсов'!D48</f>
        <v>25249.899999999994</v>
      </c>
      <c r="F66" s="6">
        <f>'Обоснование Финансовых ресурсов'!E48</f>
        <v>27512.099999999948</v>
      </c>
      <c r="G66" s="6">
        <f>'Обоснование Финансовых ресурсов'!F48</f>
        <v>16115.399999999965</v>
      </c>
      <c r="H66" s="6">
        <f>'Обоснование Финансовых ресурсов'!G48</f>
        <v>16115.399999999965</v>
      </c>
      <c r="I66" s="6">
        <f>'Обоснование Финансовых ресурсов'!H48</f>
        <v>16115.399999999994</v>
      </c>
      <c r="J66" s="6">
        <f t="shared" si="3"/>
        <v>101108.19999999987</v>
      </c>
    </row>
    <row r="67" spans="1:10" s="66" customFormat="1" ht="63" x14ac:dyDescent="0.25">
      <c r="A67" s="203"/>
      <c r="B67" s="203"/>
      <c r="C67" s="117" t="s">
        <v>365</v>
      </c>
      <c r="D67" s="117" t="s">
        <v>339</v>
      </c>
      <c r="E67" s="6">
        <f>'Обоснование Финансовых ресурсов'!D52</f>
        <v>99800</v>
      </c>
      <c r="F67" s="6">
        <f>'Обоснование Финансовых ресурсов'!E52</f>
        <v>600000</v>
      </c>
      <c r="G67" s="6">
        <f>'Обоснование Финансовых ресурсов'!F52</f>
        <v>90000</v>
      </c>
      <c r="H67" s="6">
        <f>'Обоснование Финансовых ресурсов'!G52</f>
        <v>90000</v>
      </c>
      <c r="I67" s="6">
        <f>'Обоснование Финансовых ресурсов'!H52</f>
        <v>90000</v>
      </c>
      <c r="J67" s="6">
        <f t="shared" si="3"/>
        <v>969800</v>
      </c>
    </row>
    <row r="68" spans="1:10" ht="117" customHeight="1" x14ac:dyDescent="0.25">
      <c r="A68" s="197" t="s">
        <v>19</v>
      </c>
      <c r="B68" s="197"/>
      <c r="C68" s="174" t="s">
        <v>135</v>
      </c>
      <c r="D68" s="175"/>
      <c r="E68" s="175"/>
      <c r="F68" s="175"/>
      <c r="G68" s="175"/>
      <c r="H68" s="175"/>
      <c r="I68" s="175"/>
      <c r="J68" s="176"/>
    </row>
    <row r="69" spans="1:10" x14ac:dyDescent="0.25">
      <c r="A69" s="38"/>
      <c r="B69" s="38"/>
      <c r="C69" s="39"/>
      <c r="D69" s="39"/>
      <c r="E69" s="39"/>
      <c r="F69" s="39"/>
      <c r="G69" s="39"/>
      <c r="H69" s="39"/>
      <c r="I69" s="39"/>
      <c r="J69" s="39"/>
    </row>
    <row r="70" spans="1:10" x14ac:dyDescent="0.25">
      <c r="A70" s="38"/>
      <c r="B70" s="38"/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s="38"/>
      <c r="B71" s="38"/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38"/>
      <c r="B72" s="38"/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8"/>
      <c r="B73" s="38"/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8"/>
      <c r="B74" s="38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s="38"/>
      <c r="B75" s="38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38"/>
      <c r="B76" s="38"/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8"/>
      <c r="B77" s="38"/>
      <c r="C77" s="39"/>
      <c r="D77" s="39"/>
      <c r="E77" s="39"/>
      <c r="F77" s="39"/>
      <c r="G77" s="39"/>
      <c r="H77" s="39"/>
      <c r="I77" s="39"/>
      <c r="J77" s="39"/>
    </row>
    <row r="78" spans="1:10" x14ac:dyDescent="0.25">
      <c r="A78" s="38"/>
      <c r="B78" s="38"/>
      <c r="C78" s="39"/>
      <c r="D78" s="39"/>
      <c r="E78" s="39"/>
      <c r="F78" s="39"/>
      <c r="G78" s="39"/>
      <c r="H78" s="39"/>
      <c r="I78" s="39"/>
      <c r="J78" s="39"/>
    </row>
    <row r="79" spans="1:10" x14ac:dyDescent="0.25">
      <c r="A79" s="38"/>
      <c r="B79" s="38"/>
      <c r="C79" s="39"/>
      <c r="D79" s="39"/>
      <c r="E79" s="39"/>
      <c r="F79" s="39"/>
      <c r="G79" s="39"/>
      <c r="H79" s="39"/>
      <c r="I79" s="39"/>
      <c r="J79" s="39"/>
    </row>
    <row r="80" spans="1:10" x14ac:dyDescent="0.25">
      <c r="A80" s="38"/>
      <c r="B80" s="38"/>
      <c r="C80" s="39"/>
      <c r="D80" s="39"/>
      <c r="E80" s="39"/>
      <c r="F80" s="39"/>
      <c r="G80" s="39"/>
      <c r="H80" s="39"/>
      <c r="I80" s="39"/>
      <c r="J80" s="39"/>
    </row>
    <row r="81" spans="1:10" x14ac:dyDescent="0.25">
      <c r="A81" s="38"/>
      <c r="B81" s="38"/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s="38"/>
      <c r="B82" s="38"/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s="38"/>
      <c r="B83" s="38"/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38"/>
      <c r="B84" s="38"/>
      <c r="C84" s="39"/>
      <c r="D84" s="39"/>
      <c r="E84" s="39"/>
      <c r="F84" s="39"/>
      <c r="G84" s="39"/>
      <c r="H84" s="39"/>
      <c r="I84" s="39"/>
      <c r="J84" s="39"/>
    </row>
    <row r="85" spans="1:10" x14ac:dyDescent="0.25">
      <c r="A85" s="38"/>
      <c r="B85" s="38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s="38"/>
      <c r="B86" s="38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8"/>
      <c r="B87" s="38"/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8"/>
      <c r="B88" s="38"/>
      <c r="C88" s="39"/>
      <c r="D88" s="39"/>
      <c r="E88" s="39"/>
      <c r="F88" s="39"/>
      <c r="G88" s="39"/>
      <c r="H88" s="39"/>
      <c r="I88" s="39"/>
      <c r="J88" s="39"/>
    </row>
    <row r="89" spans="1:10" x14ac:dyDescent="0.25">
      <c r="A89" s="38"/>
      <c r="B89" s="38"/>
      <c r="C89" s="39"/>
      <c r="D89" s="39"/>
      <c r="E89" s="39"/>
      <c r="F89" s="39"/>
      <c r="G89" s="39"/>
      <c r="H89" s="39"/>
      <c r="I89" s="39"/>
      <c r="J89" s="39"/>
    </row>
    <row r="90" spans="1:10" x14ac:dyDescent="0.25">
      <c r="A90" s="38"/>
      <c r="B90" s="38"/>
      <c r="C90" s="39"/>
      <c r="D90" s="39"/>
      <c r="E90" s="39"/>
      <c r="F90" s="39"/>
      <c r="G90" s="39"/>
      <c r="H90" s="39"/>
      <c r="I90" s="39"/>
      <c r="J90" s="39"/>
    </row>
    <row r="91" spans="1:10" x14ac:dyDescent="0.25">
      <c r="A91" s="38"/>
      <c r="B91" s="38"/>
      <c r="C91" s="39"/>
      <c r="D91" s="39"/>
      <c r="E91" s="39"/>
      <c r="F91" s="39"/>
      <c r="G91" s="39"/>
      <c r="H91" s="39"/>
      <c r="I91" s="39"/>
      <c r="J91" s="39"/>
    </row>
  </sheetData>
  <mergeCells count="38">
    <mergeCell ref="G1:J1"/>
    <mergeCell ref="G49:J49"/>
    <mergeCell ref="A2:J4"/>
    <mergeCell ref="C11:C13"/>
    <mergeCell ref="A17:B17"/>
    <mergeCell ref="C17:J17"/>
    <mergeCell ref="D11:D12"/>
    <mergeCell ref="C6:J6"/>
    <mergeCell ref="C9:J9"/>
    <mergeCell ref="C8:J8"/>
    <mergeCell ref="C7:J7"/>
    <mergeCell ref="A10:B10"/>
    <mergeCell ref="C10:J10"/>
    <mergeCell ref="E11:J11"/>
    <mergeCell ref="A6:B6"/>
    <mergeCell ref="A7:B7"/>
    <mergeCell ref="A8:B8"/>
    <mergeCell ref="A9:B9"/>
    <mergeCell ref="B11:B16"/>
    <mergeCell ref="A11:A16"/>
    <mergeCell ref="A51:J53"/>
    <mergeCell ref="A55:B55"/>
    <mergeCell ref="C55:J55"/>
    <mergeCell ref="A56:B56"/>
    <mergeCell ref="C56:J56"/>
    <mergeCell ref="A57:B57"/>
    <mergeCell ref="C57:J57"/>
    <mergeCell ref="A58:B58"/>
    <mergeCell ref="C58:J58"/>
    <mergeCell ref="A59:B59"/>
    <mergeCell ref="C59:J59"/>
    <mergeCell ref="A68:B68"/>
    <mergeCell ref="C68:J68"/>
    <mergeCell ref="C60:C62"/>
    <mergeCell ref="D60:D61"/>
    <mergeCell ref="E60:J60"/>
    <mergeCell ref="A60:A67"/>
    <mergeCell ref="B60:B6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85" zoomScaleNormal="85" workbookViewId="0">
      <selection activeCell="G22" sqref="G22"/>
    </sheetView>
  </sheetViews>
  <sheetFormatPr defaultRowHeight="15.75" x14ac:dyDescent="0.25"/>
  <cols>
    <col min="1" max="1" width="9.140625" style="2"/>
    <col min="2" max="2" width="27.140625" style="2" customWidth="1"/>
    <col min="3" max="3" width="15.5703125" style="2" bestFit="1" customWidth="1"/>
    <col min="4" max="4" width="13.7109375" style="2" customWidth="1"/>
    <col min="5" max="5" width="20.85546875" style="2" customWidth="1"/>
    <col min="6" max="6" width="11.85546875" style="2" customWidth="1"/>
    <col min="7" max="7" width="21" style="2" customWidth="1"/>
    <col min="8" max="11" width="16.42578125" style="2" bestFit="1" customWidth="1"/>
    <col min="12" max="12" width="17" style="2" bestFit="1" customWidth="1"/>
    <col min="13" max="16384" width="9.140625" style="2"/>
  </cols>
  <sheetData>
    <row r="1" spans="1:12" x14ac:dyDescent="0.25">
      <c r="I1" s="147" t="s">
        <v>272</v>
      </c>
      <c r="J1" s="147"/>
      <c r="K1" s="147"/>
      <c r="L1" s="147"/>
    </row>
    <row r="3" spans="1:12" x14ac:dyDescent="0.25">
      <c r="A3" s="153" t="s">
        <v>89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6" spans="1:12" ht="72" customHeight="1" x14ac:dyDescent="0.25">
      <c r="A6" s="158" t="s">
        <v>23</v>
      </c>
      <c r="B6" s="157" t="s">
        <v>24</v>
      </c>
      <c r="C6" s="157" t="s">
        <v>102</v>
      </c>
      <c r="D6" s="157"/>
      <c r="E6" s="157" t="s">
        <v>27</v>
      </c>
      <c r="F6" s="157" t="s">
        <v>28</v>
      </c>
      <c r="G6" s="157" t="s">
        <v>29</v>
      </c>
      <c r="H6" s="157" t="s">
        <v>30</v>
      </c>
      <c r="I6" s="157"/>
      <c r="J6" s="157"/>
      <c r="K6" s="157"/>
      <c r="L6" s="157"/>
    </row>
    <row r="7" spans="1:12" ht="47.25" x14ac:dyDescent="0.25">
      <c r="A7" s="158"/>
      <c r="B7" s="157"/>
      <c r="C7" s="24" t="s">
        <v>25</v>
      </c>
      <c r="D7" s="24" t="s">
        <v>26</v>
      </c>
      <c r="E7" s="157"/>
      <c r="F7" s="157"/>
      <c r="G7" s="157"/>
      <c r="H7" s="23" t="s">
        <v>13</v>
      </c>
      <c r="I7" s="23" t="s">
        <v>14</v>
      </c>
      <c r="J7" s="23" t="s">
        <v>15</v>
      </c>
      <c r="K7" s="23" t="s">
        <v>16</v>
      </c>
      <c r="L7" s="23" t="s">
        <v>17</v>
      </c>
    </row>
    <row r="8" spans="1:12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ht="101.25" x14ac:dyDescent="0.25">
      <c r="A9" s="95">
        <v>1</v>
      </c>
      <c r="B9" s="197" t="s">
        <v>118</v>
      </c>
      <c r="C9" s="6">
        <v>0</v>
      </c>
      <c r="D9" s="6">
        <v>0</v>
      </c>
      <c r="E9" s="101" t="s">
        <v>295</v>
      </c>
      <c r="F9" s="104" t="s">
        <v>35</v>
      </c>
      <c r="G9" s="107">
        <v>50</v>
      </c>
      <c r="H9" s="106">
        <v>50</v>
      </c>
      <c r="I9" s="106">
        <v>100</v>
      </c>
      <c r="J9" s="106">
        <v>100</v>
      </c>
      <c r="K9" s="106">
        <v>100</v>
      </c>
      <c r="L9" s="106">
        <v>100</v>
      </c>
    </row>
    <row r="10" spans="1:12" ht="90" x14ac:dyDescent="0.25">
      <c r="A10" s="95">
        <v>2</v>
      </c>
      <c r="B10" s="197"/>
      <c r="C10" s="6">
        <v>0</v>
      </c>
      <c r="D10" s="6">
        <v>0</v>
      </c>
      <c r="E10" s="101" t="s">
        <v>86</v>
      </c>
      <c r="F10" s="104" t="s">
        <v>35</v>
      </c>
      <c r="G10" s="9">
        <v>18</v>
      </c>
      <c r="H10" s="106">
        <v>25</v>
      </c>
      <c r="I10" s="106">
        <v>30</v>
      </c>
      <c r="J10" s="106">
        <v>30</v>
      </c>
      <c r="K10" s="106">
        <v>30</v>
      </c>
      <c r="L10" s="106">
        <v>30</v>
      </c>
    </row>
    <row r="11" spans="1:12" ht="33.75" x14ac:dyDescent="0.25">
      <c r="A11" s="95">
        <v>4</v>
      </c>
      <c r="B11" s="197"/>
      <c r="C11" s="6">
        <v>0</v>
      </c>
      <c r="D11" s="6">
        <v>0</v>
      </c>
      <c r="E11" s="101" t="s">
        <v>81</v>
      </c>
      <c r="F11" s="104" t="s">
        <v>35</v>
      </c>
      <c r="G11" s="107">
        <v>100</v>
      </c>
      <c r="H11" s="106">
        <v>100</v>
      </c>
      <c r="I11" s="106">
        <v>100</v>
      </c>
      <c r="J11" s="106">
        <v>100</v>
      </c>
      <c r="K11" s="106">
        <v>100</v>
      </c>
      <c r="L11" s="106">
        <v>100</v>
      </c>
    </row>
    <row r="12" spans="1:12" customFormat="1" ht="33.75" x14ac:dyDescent="0.25">
      <c r="A12" s="95">
        <v>5</v>
      </c>
      <c r="B12" s="197"/>
      <c r="C12" s="9">
        <v>0</v>
      </c>
      <c r="D12" s="64">
        <v>0</v>
      </c>
      <c r="E12" s="102" t="s">
        <v>122</v>
      </c>
      <c r="F12" s="104" t="s">
        <v>123</v>
      </c>
      <c r="G12" s="107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</row>
    <row r="13" spans="1:12" ht="67.5" x14ac:dyDescent="0.25">
      <c r="A13" s="95">
        <v>9</v>
      </c>
      <c r="B13" s="197"/>
      <c r="C13" s="9">
        <v>0</v>
      </c>
      <c r="D13" s="64">
        <v>0</v>
      </c>
      <c r="E13" s="101" t="s">
        <v>286</v>
      </c>
      <c r="F13" s="104" t="s">
        <v>70</v>
      </c>
      <c r="G13" s="73">
        <v>0</v>
      </c>
      <c r="H13" s="106">
        <v>0</v>
      </c>
      <c r="I13" s="107">
        <v>0</v>
      </c>
      <c r="J13" s="106">
        <v>0</v>
      </c>
      <c r="K13" s="107">
        <v>0</v>
      </c>
      <c r="L13" s="106">
        <v>0</v>
      </c>
    </row>
    <row r="14" spans="1:12" ht="45" x14ac:dyDescent="0.25">
      <c r="A14" s="95">
        <v>10</v>
      </c>
      <c r="B14" s="197"/>
      <c r="C14" s="9">
        <v>0</v>
      </c>
      <c r="D14" s="64">
        <v>0</v>
      </c>
      <c r="E14" s="101" t="s">
        <v>250</v>
      </c>
      <c r="F14" s="104" t="s">
        <v>35</v>
      </c>
      <c r="G14" s="107" t="s">
        <v>321</v>
      </c>
      <c r="H14" s="107" t="s">
        <v>321</v>
      </c>
      <c r="I14" s="107" t="s">
        <v>321</v>
      </c>
      <c r="J14" s="107" t="s">
        <v>321</v>
      </c>
      <c r="K14" s="107" t="s">
        <v>321</v>
      </c>
      <c r="L14" s="107" t="s">
        <v>321</v>
      </c>
    </row>
    <row r="15" spans="1:12" ht="67.5" x14ac:dyDescent="0.25">
      <c r="A15" s="95">
        <v>12</v>
      </c>
      <c r="B15" s="197"/>
      <c r="C15" s="9">
        <v>0</v>
      </c>
      <c r="D15" s="64">
        <v>0</v>
      </c>
      <c r="E15" s="101" t="s">
        <v>251</v>
      </c>
      <c r="F15" s="104" t="s">
        <v>35</v>
      </c>
      <c r="G15" s="107" t="s">
        <v>321</v>
      </c>
      <c r="H15" s="107" t="s">
        <v>321</v>
      </c>
      <c r="I15" s="107" t="s">
        <v>321</v>
      </c>
      <c r="J15" s="107" t="s">
        <v>321</v>
      </c>
      <c r="K15" s="107" t="s">
        <v>321</v>
      </c>
      <c r="L15" s="107" t="s">
        <v>321</v>
      </c>
    </row>
    <row r="16" spans="1:12" ht="45" x14ac:dyDescent="0.25">
      <c r="A16" s="95">
        <v>13</v>
      </c>
      <c r="B16" s="197"/>
      <c r="C16" s="9">
        <v>0</v>
      </c>
      <c r="D16" s="64">
        <v>0</v>
      </c>
      <c r="E16" s="101" t="s">
        <v>252</v>
      </c>
      <c r="F16" s="104" t="s">
        <v>35</v>
      </c>
      <c r="G16" s="107" t="s">
        <v>321</v>
      </c>
      <c r="H16" s="107" t="s">
        <v>321</v>
      </c>
      <c r="I16" s="107" t="s">
        <v>321</v>
      </c>
      <c r="J16" s="107" t="s">
        <v>321</v>
      </c>
      <c r="K16" s="107" t="s">
        <v>321</v>
      </c>
      <c r="L16" s="107" t="s">
        <v>321</v>
      </c>
    </row>
    <row r="17" spans="1:12" ht="45" x14ac:dyDescent="0.25">
      <c r="A17" s="95">
        <v>14</v>
      </c>
      <c r="B17" s="197"/>
      <c r="C17" s="9">
        <v>0</v>
      </c>
      <c r="D17" s="64">
        <v>0</v>
      </c>
      <c r="E17" s="101" t="s">
        <v>253</v>
      </c>
      <c r="F17" s="104" t="s">
        <v>35</v>
      </c>
      <c r="G17" s="107" t="s">
        <v>321</v>
      </c>
      <c r="H17" s="107" t="s">
        <v>321</v>
      </c>
      <c r="I17" s="107" t="s">
        <v>321</v>
      </c>
      <c r="J17" s="107" t="s">
        <v>321</v>
      </c>
      <c r="K17" s="107" t="s">
        <v>321</v>
      </c>
      <c r="L17" s="107" t="s">
        <v>321</v>
      </c>
    </row>
    <row r="18" spans="1:12" ht="56.25" x14ac:dyDescent="0.25">
      <c r="A18" s="95">
        <v>14</v>
      </c>
      <c r="B18" s="197"/>
      <c r="C18" s="9">
        <v>500</v>
      </c>
      <c r="D18" s="64">
        <v>0</v>
      </c>
      <c r="E18" s="101" t="s">
        <v>319</v>
      </c>
      <c r="F18" s="104" t="s">
        <v>320</v>
      </c>
      <c r="G18" s="107" t="s">
        <v>322</v>
      </c>
      <c r="H18" s="106" t="s">
        <v>322</v>
      </c>
      <c r="I18" s="106" t="s">
        <v>322</v>
      </c>
      <c r="J18" s="106" t="s">
        <v>322</v>
      </c>
      <c r="K18" s="106" t="s">
        <v>322</v>
      </c>
      <c r="L18" s="106" t="s">
        <v>322</v>
      </c>
    </row>
    <row r="19" spans="1:12" ht="45" x14ac:dyDescent="0.25">
      <c r="A19" s="95">
        <v>15</v>
      </c>
      <c r="B19" s="197"/>
      <c r="C19" s="9">
        <v>0</v>
      </c>
      <c r="D19" s="64">
        <v>0</v>
      </c>
      <c r="E19" s="101" t="s">
        <v>297</v>
      </c>
      <c r="F19" s="105" t="s">
        <v>320</v>
      </c>
      <c r="G19" s="107" t="s">
        <v>324</v>
      </c>
      <c r="H19" s="106" t="s">
        <v>323</v>
      </c>
      <c r="I19" s="106" t="s">
        <v>323</v>
      </c>
      <c r="J19" s="106" t="s">
        <v>323</v>
      </c>
      <c r="K19" s="106" t="s">
        <v>323</v>
      </c>
      <c r="L19" s="106" t="s">
        <v>323</v>
      </c>
    </row>
    <row r="20" spans="1:12" ht="56.25" x14ac:dyDescent="0.25">
      <c r="A20" s="95">
        <v>16</v>
      </c>
      <c r="B20" s="197"/>
      <c r="C20" s="9">
        <v>0</v>
      </c>
      <c r="D20" s="64">
        <v>0</v>
      </c>
      <c r="E20" s="101" t="s">
        <v>298</v>
      </c>
      <c r="F20" s="105" t="s">
        <v>299</v>
      </c>
      <c r="G20" s="107">
        <v>0</v>
      </c>
      <c r="H20" s="106">
        <v>0</v>
      </c>
      <c r="I20" s="107">
        <v>0</v>
      </c>
      <c r="J20" s="106">
        <v>0</v>
      </c>
      <c r="K20" s="107">
        <v>0</v>
      </c>
      <c r="L20" s="106">
        <v>0</v>
      </c>
    </row>
    <row r="21" spans="1:12" ht="56.25" x14ac:dyDescent="0.25">
      <c r="A21" s="95">
        <v>17</v>
      </c>
      <c r="B21" s="197"/>
      <c r="C21" s="9">
        <v>0</v>
      </c>
      <c r="D21" s="64">
        <v>0</v>
      </c>
      <c r="E21" s="101" t="s">
        <v>325</v>
      </c>
      <c r="F21" s="105" t="s">
        <v>299</v>
      </c>
      <c r="G21" s="107">
        <v>0</v>
      </c>
      <c r="H21" s="106">
        <v>0</v>
      </c>
      <c r="I21" s="107">
        <v>0</v>
      </c>
      <c r="J21" s="106">
        <v>0</v>
      </c>
      <c r="K21" s="107">
        <v>0</v>
      </c>
      <c r="L21" s="106">
        <v>0</v>
      </c>
    </row>
    <row r="22" spans="1:12" ht="56.25" x14ac:dyDescent="0.25">
      <c r="A22" s="95">
        <v>18</v>
      </c>
      <c r="B22" s="197"/>
      <c r="C22" s="9">
        <v>0</v>
      </c>
      <c r="D22" s="64">
        <v>0</v>
      </c>
      <c r="E22" s="101" t="s">
        <v>326</v>
      </c>
      <c r="F22" s="105" t="s">
        <v>327</v>
      </c>
      <c r="G22" s="107">
        <v>0</v>
      </c>
      <c r="H22" s="106">
        <v>0</v>
      </c>
      <c r="I22" s="107">
        <v>0</v>
      </c>
      <c r="J22" s="106">
        <v>0</v>
      </c>
      <c r="K22" s="107">
        <v>0</v>
      </c>
      <c r="L22" s="106">
        <v>0</v>
      </c>
    </row>
    <row r="23" spans="1:12" x14ac:dyDescent="0.25">
      <c r="A23" s="27"/>
      <c r="B23" s="38"/>
      <c r="C23" s="29"/>
      <c r="D23" s="29"/>
      <c r="E23" s="74"/>
      <c r="F23" s="27"/>
      <c r="G23" s="30"/>
      <c r="H23" s="29"/>
      <c r="I23" s="29"/>
      <c r="J23" s="29"/>
      <c r="K23" s="29"/>
      <c r="L23" s="29"/>
    </row>
    <row r="24" spans="1:12" x14ac:dyDescent="0.25">
      <c r="A24" s="27"/>
      <c r="B24" s="38"/>
      <c r="C24" s="29"/>
      <c r="D24" s="29"/>
      <c r="E24" s="127"/>
      <c r="F24" s="27"/>
      <c r="G24" s="30"/>
      <c r="H24" s="29"/>
      <c r="I24" s="29"/>
      <c r="J24" s="29"/>
      <c r="K24" s="29"/>
      <c r="L24" s="29"/>
    </row>
    <row r="25" spans="1:12" x14ac:dyDescent="0.25">
      <c r="A25" s="27"/>
      <c r="B25" s="38"/>
      <c r="C25" s="29"/>
      <c r="D25" s="29"/>
      <c r="E25" s="127"/>
      <c r="F25" s="27"/>
      <c r="G25" s="30"/>
      <c r="H25" s="29"/>
      <c r="I25" s="29"/>
      <c r="J25" s="29"/>
      <c r="K25" s="29"/>
      <c r="L25" s="29"/>
    </row>
    <row r="26" spans="1:12" x14ac:dyDescent="0.25">
      <c r="A26" s="27"/>
      <c r="B26" s="38"/>
      <c r="C26" s="29"/>
      <c r="D26" s="29"/>
      <c r="E26" s="127"/>
      <c r="F26" s="27"/>
      <c r="G26" s="30"/>
      <c r="H26" s="29"/>
      <c r="I26" s="29"/>
      <c r="J26" s="29"/>
      <c r="K26" s="29"/>
      <c r="L26" s="29"/>
    </row>
    <row r="27" spans="1:12" x14ac:dyDescent="0.25">
      <c r="A27" s="27"/>
      <c r="B27" s="38"/>
      <c r="C27" s="29"/>
      <c r="D27" s="29"/>
      <c r="E27" s="127"/>
      <c r="F27" s="27"/>
      <c r="G27" s="30"/>
      <c r="H27" s="29"/>
      <c r="I27" s="29"/>
      <c r="J27" s="29"/>
      <c r="K27" s="29"/>
      <c r="L27" s="29"/>
    </row>
    <row r="28" spans="1:12" x14ac:dyDescent="0.25">
      <c r="A28" s="27"/>
      <c r="B28" s="38"/>
      <c r="C28" s="29"/>
      <c r="D28" s="29"/>
      <c r="E28" s="127"/>
      <c r="F28" s="27"/>
      <c r="G28" s="30"/>
      <c r="H28" s="29"/>
      <c r="I28" s="29"/>
      <c r="J28" s="29"/>
      <c r="K28" s="29"/>
      <c r="L28" s="29"/>
    </row>
    <row r="29" spans="1:12" x14ac:dyDescent="0.25">
      <c r="A29" s="27"/>
      <c r="B29" s="38"/>
      <c r="C29" s="29"/>
      <c r="D29" s="29"/>
      <c r="E29" s="127"/>
      <c r="F29" s="27"/>
      <c r="G29" s="30"/>
      <c r="H29" s="29"/>
      <c r="I29" s="29"/>
      <c r="J29" s="29"/>
      <c r="K29" s="29"/>
      <c r="L29" s="29"/>
    </row>
    <row r="30" spans="1:12" x14ac:dyDescent="0.25">
      <c r="A30" s="27"/>
      <c r="B30" s="38"/>
      <c r="C30" s="29"/>
      <c r="D30" s="29"/>
      <c r="E30" s="127"/>
      <c r="F30" s="27"/>
      <c r="G30" s="30"/>
      <c r="H30" s="29"/>
      <c r="I30" s="29"/>
      <c r="J30" s="29"/>
      <c r="K30" s="29"/>
      <c r="L30" s="29"/>
    </row>
    <row r="31" spans="1:12" x14ac:dyDescent="0.25">
      <c r="A31" s="27"/>
      <c r="B31" s="38"/>
      <c r="C31" s="29"/>
      <c r="D31" s="29"/>
      <c r="E31" s="127"/>
      <c r="F31" s="27"/>
      <c r="G31" s="30"/>
      <c r="H31" s="29"/>
      <c r="I31" s="29"/>
      <c r="J31" s="29"/>
      <c r="K31" s="29"/>
      <c r="L31" s="29"/>
    </row>
    <row r="32" spans="1:12" x14ac:dyDescent="0.25">
      <c r="A32" s="27"/>
      <c r="B32" s="38"/>
      <c r="C32" s="29"/>
      <c r="D32" s="29"/>
      <c r="E32" s="127"/>
      <c r="F32" s="27"/>
      <c r="G32" s="30"/>
      <c r="H32" s="29"/>
      <c r="I32" s="29"/>
      <c r="J32" s="29"/>
      <c r="K32" s="29"/>
      <c r="L32" s="29"/>
    </row>
    <row r="33" spans="1:12" x14ac:dyDescent="0.25">
      <c r="A33" s="27"/>
      <c r="B33" s="38"/>
      <c r="C33" s="29"/>
      <c r="D33" s="29"/>
      <c r="E33" s="127"/>
      <c r="F33" s="27"/>
      <c r="G33" s="30"/>
      <c r="H33" s="29"/>
      <c r="I33" s="29"/>
      <c r="J33" s="29"/>
      <c r="K33" s="29"/>
      <c r="L33" s="29"/>
    </row>
    <row r="34" spans="1:12" x14ac:dyDescent="0.25">
      <c r="A34" s="27"/>
      <c r="B34" s="38"/>
      <c r="C34" s="29"/>
      <c r="D34" s="29"/>
      <c r="E34" s="127"/>
      <c r="F34" s="27"/>
      <c r="G34" s="30"/>
      <c r="H34" s="29"/>
      <c r="I34" s="29"/>
      <c r="J34" s="29"/>
      <c r="K34" s="29"/>
      <c r="L34" s="29"/>
    </row>
    <row r="35" spans="1:12" x14ac:dyDescent="0.25">
      <c r="A35" s="27"/>
      <c r="B35" s="38"/>
      <c r="C35" s="29"/>
      <c r="D35" s="29"/>
      <c r="E35" s="127"/>
      <c r="F35" s="27"/>
      <c r="G35" s="30"/>
      <c r="H35" s="29"/>
      <c r="I35" s="29"/>
      <c r="J35" s="29"/>
      <c r="K35" s="29"/>
      <c r="L35" s="29"/>
    </row>
    <row r="36" spans="1:12" x14ac:dyDescent="0.25">
      <c r="A36" s="27"/>
      <c r="B36" s="38"/>
      <c r="C36" s="29"/>
      <c r="D36" s="29"/>
      <c r="E36" s="127"/>
      <c r="F36" s="27"/>
      <c r="G36" s="30"/>
      <c r="H36" s="29"/>
      <c r="I36" s="29"/>
      <c r="J36" s="29"/>
      <c r="K36" s="29"/>
      <c r="L36" s="29"/>
    </row>
    <row r="37" spans="1:12" x14ac:dyDescent="0.25">
      <c r="A37" s="27"/>
      <c r="B37" s="38"/>
      <c r="C37" s="29"/>
      <c r="D37" s="29"/>
      <c r="E37" s="127"/>
      <c r="F37" s="27"/>
      <c r="G37" s="30"/>
      <c r="H37" s="29"/>
      <c r="I37" s="29"/>
      <c r="J37" s="29"/>
      <c r="K37" s="29"/>
      <c r="L37" s="29"/>
    </row>
    <row r="38" spans="1:12" x14ac:dyDescent="0.25">
      <c r="A38" s="27"/>
      <c r="B38" s="38"/>
      <c r="C38" s="29"/>
      <c r="D38" s="29"/>
      <c r="E38" s="127"/>
      <c r="F38" s="27"/>
      <c r="G38" s="30"/>
      <c r="H38" s="29"/>
      <c r="I38" s="29"/>
      <c r="J38" s="29"/>
      <c r="K38" s="29"/>
      <c r="L38" s="29"/>
    </row>
    <row r="39" spans="1:12" x14ac:dyDescent="0.25">
      <c r="A39" s="27"/>
      <c r="B39" s="38"/>
      <c r="C39" s="29"/>
      <c r="D39" s="29"/>
      <c r="E39" s="127"/>
      <c r="F39" s="27"/>
      <c r="G39" s="30"/>
      <c r="H39" s="29"/>
      <c r="I39" s="29"/>
      <c r="J39" s="29"/>
      <c r="K39" s="29"/>
      <c r="L39" s="29"/>
    </row>
    <row r="40" spans="1:12" x14ac:dyDescent="0.25">
      <c r="A40" s="27"/>
      <c r="B40" s="38"/>
      <c r="C40" s="29"/>
      <c r="D40" s="29"/>
      <c r="E40" s="127"/>
      <c r="F40" s="27"/>
      <c r="G40" s="30"/>
      <c r="H40" s="29"/>
      <c r="I40" s="29"/>
      <c r="J40" s="29"/>
      <c r="K40" s="29"/>
      <c r="L40" s="29"/>
    </row>
    <row r="41" spans="1:12" x14ac:dyDescent="0.25">
      <c r="A41" s="27"/>
      <c r="B41" s="38"/>
      <c r="C41" s="29"/>
      <c r="D41" s="29"/>
      <c r="E41" s="127"/>
      <c r="F41" s="27"/>
      <c r="G41" s="30"/>
      <c r="H41" s="29"/>
      <c r="I41" s="29"/>
      <c r="J41" s="29"/>
      <c r="K41" s="29"/>
      <c r="L41" s="29"/>
    </row>
    <row r="42" spans="1:12" x14ac:dyDescent="0.25">
      <c r="A42" s="27"/>
      <c r="B42" s="38"/>
      <c r="C42" s="29"/>
      <c r="D42" s="29"/>
      <c r="E42" s="127"/>
      <c r="F42" s="27"/>
      <c r="G42" s="30"/>
      <c r="H42" s="29"/>
      <c r="I42" s="29"/>
      <c r="J42" s="29"/>
      <c r="K42" s="29"/>
      <c r="L42" s="29"/>
    </row>
    <row r="43" spans="1:12" x14ac:dyDescent="0.25">
      <c r="A43" s="27"/>
      <c r="B43" s="38"/>
      <c r="C43" s="29"/>
      <c r="D43" s="29"/>
      <c r="E43" s="127"/>
      <c r="F43" s="27"/>
      <c r="G43" s="30"/>
      <c r="H43" s="29"/>
      <c r="I43" s="29"/>
      <c r="J43" s="29"/>
      <c r="K43" s="29"/>
      <c r="L43" s="29"/>
    </row>
    <row r="44" spans="1:12" x14ac:dyDescent="0.25">
      <c r="A44" s="27"/>
      <c r="B44" s="38"/>
      <c r="C44" s="29"/>
      <c r="D44" s="29"/>
      <c r="E44" s="127"/>
      <c r="F44" s="27"/>
      <c r="G44" s="30"/>
      <c r="H44" s="29"/>
      <c r="I44" s="29"/>
      <c r="J44" s="29"/>
      <c r="K44" s="29"/>
      <c r="L44" s="29"/>
    </row>
    <row r="45" spans="1:12" x14ac:dyDescent="0.25">
      <c r="A45" s="27"/>
      <c r="B45" s="38"/>
      <c r="C45" s="29"/>
      <c r="D45" s="29"/>
      <c r="E45" s="127"/>
      <c r="F45" s="27"/>
      <c r="G45" s="30"/>
      <c r="H45" s="29"/>
      <c r="I45" s="29"/>
      <c r="J45" s="29"/>
      <c r="K45" s="29"/>
      <c r="L45" s="29"/>
    </row>
    <row r="46" spans="1:12" x14ac:dyDescent="0.25">
      <c r="A46" s="27"/>
      <c r="B46" s="38"/>
      <c r="C46" s="29"/>
      <c r="D46" s="29"/>
      <c r="E46" s="127"/>
      <c r="F46" s="27"/>
      <c r="G46" s="30"/>
      <c r="H46" s="29"/>
      <c r="I46" s="29"/>
      <c r="J46" s="29"/>
      <c r="K46" s="29"/>
      <c r="L46" s="29"/>
    </row>
    <row r="47" spans="1:12" x14ac:dyDescent="0.25">
      <c r="A47" s="27"/>
      <c r="B47" s="38"/>
      <c r="C47" s="29"/>
      <c r="D47" s="29"/>
      <c r="E47" s="74"/>
      <c r="F47" s="27"/>
      <c r="G47" s="30"/>
      <c r="H47" s="29"/>
      <c r="I47" s="29"/>
      <c r="J47" s="29"/>
      <c r="K47" s="29"/>
      <c r="L47" s="29"/>
    </row>
    <row r="48" spans="1:12" x14ac:dyDescent="0.25">
      <c r="A48" s="27"/>
      <c r="B48" s="38"/>
      <c r="C48" s="29"/>
      <c r="D48" s="29"/>
      <c r="E48" s="74"/>
      <c r="F48" s="27"/>
      <c r="G48" s="30"/>
      <c r="H48" s="29"/>
      <c r="I48" s="29"/>
      <c r="J48" s="29"/>
      <c r="K48" s="29"/>
      <c r="L48" s="29"/>
    </row>
    <row r="49" spans="1:14" x14ac:dyDescent="0.25">
      <c r="A49" s="27"/>
      <c r="B49" s="38"/>
      <c r="C49" s="29"/>
      <c r="D49" s="29"/>
      <c r="E49" s="74"/>
      <c r="F49" s="27"/>
      <c r="G49" s="30"/>
      <c r="H49" s="29"/>
      <c r="I49" s="29"/>
      <c r="J49" s="29"/>
      <c r="K49" s="29"/>
      <c r="L49" s="29"/>
    </row>
    <row r="50" spans="1:14" x14ac:dyDescent="0.25">
      <c r="A50" s="27"/>
      <c r="B50" s="38"/>
      <c r="C50" s="29"/>
      <c r="D50" s="29"/>
      <c r="E50" s="74"/>
      <c r="F50" s="27"/>
      <c r="G50" s="30"/>
      <c r="H50" s="29"/>
      <c r="I50" s="29"/>
      <c r="J50" s="29"/>
      <c r="K50" s="29"/>
      <c r="L50" s="29"/>
    </row>
    <row r="51" spans="1:14" x14ac:dyDescent="0.25">
      <c r="A51" s="27"/>
      <c r="B51" s="38"/>
      <c r="C51" s="29"/>
      <c r="D51" s="29"/>
      <c r="E51" s="74"/>
      <c r="F51" s="27"/>
      <c r="G51" s="30"/>
      <c r="H51" s="29"/>
      <c r="I51" s="29"/>
      <c r="J51" s="29"/>
      <c r="K51" s="29"/>
      <c r="L51" s="29"/>
    </row>
    <row r="52" spans="1:14" x14ac:dyDescent="0.25">
      <c r="A52" s="27"/>
      <c r="B52" s="38"/>
      <c r="C52" s="29"/>
      <c r="D52" s="29"/>
      <c r="E52" s="74"/>
      <c r="F52" s="27"/>
      <c r="G52" s="30"/>
      <c r="H52" s="29"/>
      <c r="I52" s="29"/>
      <c r="J52" s="29"/>
      <c r="K52" s="29"/>
      <c r="L52" s="29"/>
    </row>
    <row r="53" spans="1:14" x14ac:dyDescent="0.25">
      <c r="A53" s="27"/>
      <c r="B53" s="38"/>
      <c r="C53" s="29"/>
      <c r="D53" s="29"/>
      <c r="E53" s="74"/>
      <c r="F53" s="27"/>
      <c r="G53" s="30"/>
      <c r="H53" s="29"/>
      <c r="I53" s="29"/>
      <c r="J53" s="29"/>
      <c r="K53" s="29"/>
      <c r="L53" s="29"/>
    </row>
    <row r="54" spans="1:14" x14ac:dyDescent="0.25">
      <c r="I54" s="147" t="s">
        <v>273</v>
      </c>
      <c r="J54" s="147"/>
      <c r="K54" s="147"/>
      <c r="L54" s="147"/>
    </row>
    <row r="55" spans="1:14" ht="15.75" customHeight="1" x14ac:dyDescent="0.25">
      <c r="A55" s="153" t="s">
        <v>91</v>
      </c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7"/>
      <c r="N55" s="7"/>
    </row>
    <row r="56" spans="1:14" ht="8.25" customHeight="1" x14ac:dyDescent="0.25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7"/>
      <c r="N56" s="7"/>
    </row>
    <row r="57" spans="1:14" ht="63" customHeight="1" x14ac:dyDescent="0.25">
      <c r="A57" s="158" t="s">
        <v>23</v>
      </c>
      <c r="B57" s="157" t="s">
        <v>24</v>
      </c>
      <c r="C57" s="157" t="s">
        <v>102</v>
      </c>
      <c r="D57" s="157"/>
      <c r="E57" s="157" t="s">
        <v>27</v>
      </c>
      <c r="F57" s="157" t="s">
        <v>28</v>
      </c>
      <c r="G57" s="157" t="s">
        <v>29</v>
      </c>
      <c r="H57" s="157" t="s">
        <v>30</v>
      </c>
      <c r="I57" s="157"/>
      <c r="J57" s="157"/>
      <c r="K57" s="157"/>
      <c r="L57" s="157"/>
    </row>
    <row r="58" spans="1:14" ht="65.25" customHeight="1" x14ac:dyDescent="0.25">
      <c r="A58" s="158"/>
      <c r="B58" s="157"/>
      <c r="C58" s="5" t="s">
        <v>25</v>
      </c>
      <c r="D58" s="5" t="s">
        <v>26</v>
      </c>
      <c r="E58" s="157"/>
      <c r="F58" s="157"/>
      <c r="G58" s="157"/>
      <c r="H58" s="4" t="s">
        <v>13</v>
      </c>
      <c r="I58" s="4" t="s">
        <v>14</v>
      </c>
      <c r="J58" s="4" t="s">
        <v>15</v>
      </c>
      <c r="K58" s="4" t="s">
        <v>16</v>
      </c>
      <c r="L58" s="4" t="s">
        <v>17</v>
      </c>
    </row>
    <row r="59" spans="1:14" x14ac:dyDescent="0.25">
      <c r="A59" s="4">
        <v>1</v>
      </c>
      <c r="B59" s="4">
        <v>2</v>
      </c>
      <c r="C59" s="4">
        <v>3</v>
      </c>
      <c r="D59" s="4">
        <v>4</v>
      </c>
      <c r="E59" s="4">
        <v>5</v>
      </c>
      <c r="F59" s="4">
        <v>6</v>
      </c>
      <c r="G59" s="4">
        <v>7</v>
      </c>
      <c r="H59" s="4">
        <v>8</v>
      </c>
      <c r="I59" s="4">
        <v>9</v>
      </c>
      <c r="J59" s="4">
        <v>10</v>
      </c>
      <c r="K59" s="4">
        <v>11</v>
      </c>
      <c r="L59" s="4">
        <v>12</v>
      </c>
    </row>
    <row r="60" spans="1:14" ht="33.75" customHeight="1" x14ac:dyDescent="0.25">
      <c r="A60" s="4">
        <v>1</v>
      </c>
      <c r="B60" s="201" t="s">
        <v>110</v>
      </c>
      <c r="C60" s="83">
        <v>1902.86</v>
      </c>
      <c r="D60" s="6">
        <v>0</v>
      </c>
      <c r="E60" s="108" t="s">
        <v>124</v>
      </c>
      <c r="F60" s="103" t="s">
        <v>69</v>
      </c>
      <c r="G60" s="9">
        <v>88211</v>
      </c>
      <c r="H60" s="6">
        <v>88211</v>
      </c>
      <c r="I60" s="6">
        <v>88211</v>
      </c>
      <c r="J60" s="6">
        <v>88211</v>
      </c>
      <c r="K60" s="6">
        <f>666+J60</f>
        <v>88877</v>
      </c>
      <c r="L60" s="6">
        <f>K60</f>
        <v>88877</v>
      </c>
    </row>
    <row r="61" spans="1:14" ht="22.5" x14ac:dyDescent="0.25">
      <c r="A61" s="4">
        <v>2</v>
      </c>
      <c r="B61" s="202"/>
      <c r="C61" s="83">
        <v>137.38999999999999</v>
      </c>
      <c r="D61" s="6">
        <v>0</v>
      </c>
      <c r="E61" s="101" t="s">
        <v>103</v>
      </c>
      <c r="F61" s="103" t="s">
        <v>70</v>
      </c>
      <c r="G61" s="26">
        <v>0</v>
      </c>
      <c r="H61" s="90">
        <v>3</v>
      </c>
      <c r="I61" s="26">
        <v>4</v>
      </c>
      <c r="J61" s="26">
        <v>4</v>
      </c>
      <c r="K61" s="26">
        <v>4</v>
      </c>
      <c r="L61" s="26">
        <v>4</v>
      </c>
    </row>
    <row r="62" spans="1:14" ht="45" x14ac:dyDescent="0.25">
      <c r="A62" s="4">
        <v>3</v>
      </c>
      <c r="B62" s="202"/>
      <c r="C62" s="83">
        <f>SUM('Обоснование Финансовых ресурсов'!D10:H10)</f>
        <v>42235.4</v>
      </c>
      <c r="D62" s="83">
        <v>0</v>
      </c>
      <c r="E62" s="109" t="s">
        <v>287</v>
      </c>
      <c r="F62" s="109" t="s">
        <v>328</v>
      </c>
      <c r="G62" s="89">
        <v>0</v>
      </c>
      <c r="H62" s="92" t="s">
        <v>329</v>
      </c>
      <c r="I62" s="92" t="s">
        <v>428</v>
      </c>
      <c r="J62" s="92" t="s">
        <v>330</v>
      </c>
      <c r="K62" s="92" t="s">
        <v>331</v>
      </c>
      <c r="L62" s="92" t="s">
        <v>332</v>
      </c>
    </row>
    <row r="63" spans="1:14" ht="33.75" x14ac:dyDescent="0.25">
      <c r="A63" s="4">
        <v>4</v>
      </c>
      <c r="B63" s="202"/>
      <c r="C63" s="83">
        <v>903.67</v>
      </c>
      <c r="D63" s="83">
        <v>0</v>
      </c>
      <c r="E63" s="109" t="s">
        <v>308</v>
      </c>
      <c r="F63" s="110" t="s">
        <v>70</v>
      </c>
      <c r="G63" s="91" t="s">
        <v>98</v>
      </c>
      <c r="H63" s="92" t="s">
        <v>307</v>
      </c>
      <c r="I63" s="92" t="s">
        <v>99</v>
      </c>
      <c r="J63" s="92" t="s">
        <v>99</v>
      </c>
      <c r="K63" s="92" t="s">
        <v>119</v>
      </c>
      <c r="L63" s="92" t="s">
        <v>104</v>
      </c>
    </row>
    <row r="64" spans="1:14" ht="33.75" x14ac:dyDescent="0.25">
      <c r="A64" s="4">
        <v>5</v>
      </c>
      <c r="B64" s="202"/>
      <c r="C64" s="83">
        <v>20439.98</v>
      </c>
      <c r="D64" s="83">
        <v>0</v>
      </c>
      <c r="E64" s="109" t="s">
        <v>105</v>
      </c>
      <c r="F64" s="110" t="s">
        <v>69</v>
      </c>
      <c r="G64" s="91" t="s">
        <v>100</v>
      </c>
      <c r="H64" s="92" t="s">
        <v>300</v>
      </c>
      <c r="I64" s="92" t="s">
        <v>136</v>
      </c>
      <c r="J64" s="92" t="s">
        <v>137</v>
      </c>
      <c r="K64" s="92" t="s">
        <v>101</v>
      </c>
      <c r="L64" s="92" t="s">
        <v>101</v>
      </c>
    </row>
    <row r="65" spans="1:14" ht="45" x14ac:dyDescent="0.25">
      <c r="A65" s="4">
        <v>6</v>
      </c>
      <c r="B65" s="202"/>
      <c r="C65" s="93">
        <v>136</v>
      </c>
      <c r="D65" s="83">
        <v>0</v>
      </c>
      <c r="E65" s="109" t="s">
        <v>309</v>
      </c>
      <c r="F65" s="110" t="s">
        <v>70</v>
      </c>
      <c r="G65" s="91" t="s">
        <v>302</v>
      </c>
      <c r="H65" s="92" t="s">
        <v>301</v>
      </c>
      <c r="I65" s="92" t="s">
        <v>303</v>
      </c>
      <c r="J65" s="92" t="s">
        <v>304</v>
      </c>
      <c r="K65" s="92" t="s">
        <v>305</v>
      </c>
      <c r="L65" s="92" t="s">
        <v>306</v>
      </c>
    </row>
    <row r="66" spans="1:14" ht="45" x14ac:dyDescent="0.25">
      <c r="A66" s="4">
        <v>7</v>
      </c>
      <c r="B66" s="202"/>
      <c r="C66" s="83">
        <v>36.17</v>
      </c>
      <c r="D66" s="83">
        <v>0</v>
      </c>
      <c r="E66" s="109" t="s">
        <v>107</v>
      </c>
      <c r="F66" s="110" t="s">
        <v>70</v>
      </c>
      <c r="G66" s="91" t="s">
        <v>72</v>
      </c>
      <c r="H66" s="92" t="s">
        <v>72</v>
      </c>
      <c r="I66" s="92" t="s">
        <v>106</v>
      </c>
      <c r="J66" s="92" t="s">
        <v>106</v>
      </c>
      <c r="K66" s="92" t="s">
        <v>106</v>
      </c>
      <c r="L66" s="92" t="s">
        <v>106</v>
      </c>
    </row>
    <row r="67" spans="1:14" ht="33.75" x14ac:dyDescent="0.25">
      <c r="A67" s="54">
        <v>8</v>
      </c>
      <c r="B67" s="202"/>
      <c r="C67" s="83">
        <f>'[1]Перечень Мероприятий'!G35</f>
        <v>2991.9</v>
      </c>
      <c r="D67" s="83">
        <f>'[1]Перечень Мероприятий'!G36</f>
        <v>6759</v>
      </c>
      <c r="E67" s="109" t="s">
        <v>108</v>
      </c>
      <c r="F67" s="110" t="s">
        <v>70</v>
      </c>
      <c r="G67" s="91" t="s">
        <v>109</v>
      </c>
      <c r="H67" s="92" t="s">
        <v>71</v>
      </c>
      <c r="I67" s="92" t="s">
        <v>71</v>
      </c>
      <c r="J67" s="92" t="s">
        <v>71</v>
      </c>
      <c r="K67" s="92" t="s">
        <v>71</v>
      </c>
      <c r="L67" s="92" t="s">
        <v>71</v>
      </c>
    </row>
    <row r="68" spans="1:14" ht="123.75" x14ac:dyDescent="0.25">
      <c r="A68" s="95">
        <v>9</v>
      </c>
      <c r="B68" s="202"/>
      <c r="C68" s="83">
        <v>0</v>
      </c>
      <c r="D68" s="83">
        <v>0</v>
      </c>
      <c r="E68" s="109" t="s">
        <v>333</v>
      </c>
      <c r="F68" s="110" t="s">
        <v>334</v>
      </c>
      <c r="G68" s="91" t="s">
        <v>71</v>
      </c>
      <c r="H68" s="92" t="s">
        <v>71</v>
      </c>
      <c r="I68" s="92" t="s">
        <v>71</v>
      </c>
      <c r="J68" s="92" t="s">
        <v>71</v>
      </c>
      <c r="K68" s="92" t="s">
        <v>71</v>
      </c>
      <c r="L68" s="92" t="s">
        <v>71</v>
      </c>
    </row>
    <row r="69" spans="1:14" ht="67.5" x14ac:dyDescent="0.25">
      <c r="A69" s="95">
        <v>10</v>
      </c>
      <c r="B69" s="202"/>
      <c r="C69" s="83">
        <v>0</v>
      </c>
      <c r="D69" s="83">
        <v>0</v>
      </c>
      <c r="E69" s="109" t="s">
        <v>335</v>
      </c>
      <c r="F69" s="110" t="s">
        <v>336</v>
      </c>
      <c r="G69" s="91" t="s">
        <v>71</v>
      </c>
      <c r="H69" s="92" t="s">
        <v>71</v>
      </c>
      <c r="I69" s="92" t="s">
        <v>71</v>
      </c>
      <c r="J69" s="92" t="s">
        <v>71</v>
      </c>
      <c r="K69" s="92" t="s">
        <v>71</v>
      </c>
      <c r="L69" s="92" t="s">
        <v>71</v>
      </c>
    </row>
    <row r="70" spans="1:14" ht="33.75" x14ac:dyDescent="0.25">
      <c r="A70" s="128">
        <v>11</v>
      </c>
      <c r="B70" s="202"/>
      <c r="C70" s="83">
        <v>0</v>
      </c>
      <c r="D70" s="83">
        <v>0</v>
      </c>
      <c r="E70" s="109" t="s">
        <v>367</v>
      </c>
      <c r="F70" s="110" t="s">
        <v>299</v>
      </c>
      <c r="G70" s="91" t="s">
        <v>71</v>
      </c>
      <c r="H70" s="92" t="s">
        <v>371</v>
      </c>
      <c r="I70" s="92" t="s">
        <v>71</v>
      </c>
      <c r="J70" s="92" t="s">
        <v>71</v>
      </c>
      <c r="K70" s="92" t="s">
        <v>71</v>
      </c>
      <c r="L70" s="92" t="s">
        <v>71</v>
      </c>
    </row>
    <row r="71" spans="1:14" ht="33.75" x14ac:dyDescent="0.25">
      <c r="A71" s="128">
        <v>12</v>
      </c>
      <c r="B71" s="202"/>
      <c r="C71" s="83">
        <v>0</v>
      </c>
      <c r="D71" s="83">
        <v>0</v>
      </c>
      <c r="E71" s="109" t="s">
        <v>368</v>
      </c>
      <c r="F71" s="110" t="s">
        <v>370</v>
      </c>
      <c r="G71" s="91" t="s">
        <v>321</v>
      </c>
      <c r="H71" s="92" t="s">
        <v>321</v>
      </c>
      <c r="I71" s="92" t="s">
        <v>321</v>
      </c>
      <c r="J71" s="92" t="s">
        <v>321</v>
      </c>
      <c r="K71" s="92" t="s">
        <v>321</v>
      </c>
      <c r="L71" s="92" t="s">
        <v>321</v>
      </c>
    </row>
    <row r="72" spans="1:14" ht="33.75" x14ac:dyDescent="0.25">
      <c r="A72" s="128">
        <v>13</v>
      </c>
      <c r="B72" s="203"/>
      <c r="C72" s="83">
        <v>0</v>
      </c>
      <c r="D72" s="83">
        <v>0</v>
      </c>
      <c r="E72" s="109" t="s">
        <v>369</v>
      </c>
      <c r="F72" s="110" t="s">
        <v>370</v>
      </c>
      <c r="G72" s="91" t="s">
        <v>321</v>
      </c>
      <c r="H72" s="92" t="s">
        <v>321</v>
      </c>
      <c r="I72" s="92" t="s">
        <v>321</v>
      </c>
      <c r="J72" s="92" t="s">
        <v>321</v>
      </c>
      <c r="K72" s="92" t="s">
        <v>321</v>
      </c>
      <c r="L72" s="92" t="s">
        <v>321</v>
      </c>
    </row>
    <row r="73" spans="1:14" x14ac:dyDescent="0.25">
      <c r="A73" s="27"/>
      <c r="B73" s="28"/>
      <c r="C73" s="29"/>
      <c r="D73" s="29"/>
      <c r="E73" s="30"/>
      <c r="F73" s="27"/>
      <c r="G73" s="30"/>
      <c r="H73" s="29"/>
      <c r="I73" s="29"/>
      <c r="J73" s="29"/>
      <c r="K73" s="29"/>
      <c r="L73" s="29"/>
    </row>
    <row r="74" spans="1:14" ht="17.25" customHeight="1" x14ac:dyDescent="0.25">
      <c r="A74" s="27"/>
      <c r="B74" s="28"/>
      <c r="C74" s="29"/>
      <c r="D74" s="29"/>
      <c r="E74" s="30"/>
      <c r="F74" s="27"/>
      <c r="G74" s="30"/>
      <c r="H74" s="29"/>
      <c r="I74" s="147" t="s">
        <v>274</v>
      </c>
      <c r="J74" s="147"/>
      <c r="K74" s="147"/>
      <c r="L74" s="147"/>
    </row>
    <row r="75" spans="1:14" ht="17.25" customHeight="1" x14ac:dyDescent="0.25">
      <c r="A75" s="207" t="s">
        <v>90</v>
      </c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7"/>
      <c r="N75" s="7"/>
    </row>
    <row r="76" spans="1:14" ht="18" customHeight="1" x14ac:dyDescent="0.25">
      <c r="A76" s="207"/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7"/>
      <c r="N76" s="7"/>
    </row>
    <row r="78" spans="1:14" ht="63" customHeight="1" x14ac:dyDescent="0.25">
      <c r="A78" s="158" t="s">
        <v>23</v>
      </c>
      <c r="B78" s="157" t="s">
        <v>24</v>
      </c>
      <c r="C78" s="157" t="s">
        <v>102</v>
      </c>
      <c r="D78" s="157"/>
      <c r="E78" s="157" t="s">
        <v>27</v>
      </c>
      <c r="F78" s="157" t="s">
        <v>28</v>
      </c>
      <c r="G78" s="157" t="s">
        <v>29</v>
      </c>
      <c r="H78" s="157" t="s">
        <v>30</v>
      </c>
      <c r="I78" s="157"/>
      <c r="J78" s="157"/>
      <c r="K78" s="157"/>
      <c r="L78" s="157"/>
    </row>
    <row r="79" spans="1:14" ht="65.25" customHeight="1" x14ac:dyDescent="0.25">
      <c r="A79" s="158"/>
      <c r="B79" s="157"/>
      <c r="C79" s="5" t="s">
        <v>25</v>
      </c>
      <c r="D79" s="5" t="s">
        <v>26</v>
      </c>
      <c r="E79" s="157"/>
      <c r="F79" s="157"/>
      <c r="G79" s="157"/>
      <c r="H79" s="4" t="s">
        <v>13</v>
      </c>
      <c r="I79" s="4" t="s">
        <v>14</v>
      </c>
      <c r="J79" s="4" t="s">
        <v>15</v>
      </c>
      <c r="K79" s="4" t="s">
        <v>16</v>
      </c>
      <c r="L79" s="4" t="s">
        <v>17</v>
      </c>
    </row>
    <row r="80" spans="1:14" x14ac:dyDescent="0.25">
      <c r="A80" s="4">
        <v>1</v>
      </c>
      <c r="B80" s="4">
        <v>2</v>
      </c>
      <c r="C80" s="4">
        <v>3</v>
      </c>
      <c r="D80" s="4">
        <v>4</v>
      </c>
      <c r="E80" s="4">
        <v>5</v>
      </c>
      <c r="F80" s="4">
        <v>6</v>
      </c>
      <c r="G80" s="4">
        <v>7</v>
      </c>
      <c r="H80" s="4">
        <v>8</v>
      </c>
      <c r="I80" s="4">
        <v>9</v>
      </c>
      <c r="J80" s="4">
        <v>10</v>
      </c>
      <c r="K80" s="4">
        <v>11</v>
      </c>
      <c r="L80" s="4">
        <v>12</v>
      </c>
    </row>
    <row r="81" spans="1:12" ht="76.5" x14ac:dyDescent="0.25">
      <c r="A81" s="4">
        <v>1</v>
      </c>
      <c r="B81" s="97" t="s">
        <v>34</v>
      </c>
      <c r="C81" s="6">
        <f>'Обоснование Финансовых ресурсов'!D42+'Обоснование Финансовых ресурсов'!E42+'Обоснование Финансовых ресурсов'!F42+'Обоснование Финансовых ресурсов'!G42+'Обоснование Финансовых ресурсов'!H42</f>
        <v>10298.6</v>
      </c>
      <c r="D81" s="6">
        <v>0</v>
      </c>
      <c r="E81" s="97" t="s">
        <v>80</v>
      </c>
      <c r="F81" s="15" t="s">
        <v>38</v>
      </c>
      <c r="G81" s="10">
        <v>61</v>
      </c>
      <c r="H81" s="4">
        <v>135</v>
      </c>
      <c r="I81" s="4">
        <v>154</v>
      </c>
      <c r="J81" s="4">
        <v>100</v>
      </c>
      <c r="K81" s="4">
        <v>100</v>
      </c>
      <c r="L81" s="4">
        <v>100</v>
      </c>
    </row>
    <row r="82" spans="1:12" ht="123.75" customHeight="1" x14ac:dyDescent="0.25">
      <c r="A82" s="4">
        <v>2</v>
      </c>
      <c r="B82" s="97" t="s">
        <v>37</v>
      </c>
      <c r="C82" s="6">
        <v>139375.9</v>
      </c>
      <c r="D82" s="6">
        <v>0</v>
      </c>
      <c r="E82" s="111" t="s">
        <v>247</v>
      </c>
      <c r="F82" s="15" t="s">
        <v>245</v>
      </c>
      <c r="G82" s="71">
        <v>15725200</v>
      </c>
      <c r="H82" s="71">
        <v>22871300</v>
      </c>
      <c r="I82" s="71">
        <v>23912100</v>
      </c>
      <c r="J82" s="71">
        <v>27767900</v>
      </c>
      <c r="K82" s="71">
        <v>29547800</v>
      </c>
      <c r="L82" s="72">
        <v>31441800</v>
      </c>
    </row>
    <row r="83" spans="1:12" ht="176.25" customHeight="1" x14ac:dyDescent="0.25">
      <c r="A83" s="4">
        <v>3</v>
      </c>
      <c r="B83" s="138" t="s">
        <v>36</v>
      </c>
      <c r="C83" s="6">
        <v>4155.7</v>
      </c>
      <c r="D83" s="6">
        <f>D84</f>
        <v>966576.14000000013</v>
      </c>
      <c r="E83" s="111" t="s">
        <v>290</v>
      </c>
      <c r="F83" s="15" t="s">
        <v>288</v>
      </c>
      <c r="G83" s="9">
        <v>0</v>
      </c>
      <c r="H83" s="6">
        <v>43</v>
      </c>
      <c r="I83" s="6">
        <v>50</v>
      </c>
      <c r="J83" s="6">
        <v>68</v>
      </c>
      <c r="K83" s="6">
        <v>111</v>
      </c>
      <c r="L83" s="6">
        <v>140</v>
      </c>
    </row>
    <row r="84" spans="1:12" ht="86.25" customHeight="1" x14ac:dyDescent="0.25">
      <c r="A84" s="137">
        <v>4</v>
      </c>
      <c r="B84" s="138" t="s">
        <v>36</v>
      </c>
      <c r="C84" s="6">
        <v>0</v>
      </c>
      <c r="D84" s="6">
        <f>'Перечень Мероприятий'!G76</f>
        <v>966576.14000000013</v>
      </c>
      <c r="E84" s="111" t="s">
        <v>430</v>
      </c>
      <c r="F84" s="15" t="s">
        <v>431</v>
      </c>
      <c r="G84" s="9">
        <v>0</v>
      </c>
      <c r="H84" s="6">
        <f>43/345*100</f>
        <v>12.463768115942029</v>
      </c>
      <c r="I84" s="6">
        <f>50/345*100</f>
        <v>14.492753623188406</v>
      </c>
      <c r="J84" s="6">
        <f>68/350*100</f>
        <v>19.428571428571427</v>
      </c>
      <c r="K84" s="6">
        <f>K83/350*100</f>
        <v>31.714285714285712</v>
      </c>
      <c r="L84" s="6">
        <f>L83/350*100</f>
        <v>40</v>
      </c>
    </row>
    <row r="85" spans="1:12" ht="86.25" customHeight="1" x14ac:dyDescent="0.25">
      <c r="A85" s="137">
        <v>5</v>
      </c>
      <c r="B85" s="138" t="s">
        <v>433</v>
      </c>
      <c r="C85" s="6">
        <v>0</v>
      </c>
      <c r="D85" s="6">
        <v>0</v>
      </c>
      <c r="E85" s="138" t="s">
        <v>432</v>
      </c>
      <c r="F85" s="15" t="s">
        <v>431</v>
      </c>
      <c r="G85" s="9">
        <v>0</v>
      </c>
      <c r="H85" s="6">
        <v>88</v>
      </c>
      <c r="I85" s="6">
        <v>90</v>
      </c>
      <c r="J85" s="6">
        <v>90</v>
      </c>
      <c r="K85" s="6">
        <v>90</v>
      </c>
      <c r="L85" s="6">
        <v>90</v>
      </c>
    </row>
    <row r="86" spans="1:12" ht="112.5" customHeight="1" x14ac:dyDescent="0.25">
      <c r="A86" s="13">
        <v>6</v>
      </c>
      <c r="B86" s="16" t="s">
        <v>374</v>
      </c>
      <c r="C86" s="17">
        <v>0</v>
      </c>
      <c r="D86" s="17">
        <v>510000</v>
      </c>
      <c r="E86" s="16" t="s">
        <v>375</v>
      </c>
      <c r="F86" s="13" t="s">
        <v>288</v>
      </c>
      <c r="G86" s="31">
        <v>0</v>
      </c>
      <c r="H86" s="31">
        <v>0</v>
      </c>
      <c r="I86" s="31">
        <v>1</v>
      </c>
      <c r="J86" s="31">
        <v>0</v>
      </c>
      <c r="K86" s="31">
        <v>0</v>
      </c>
      <c r="L86" s="31">
        <v>0</v>
      </c>
    </row>
  </sheetData>
  <mergeCells count="29">
    <mergeCell ref="I1:L1"/>
    <mergeCell ref="I54:L54"/>
    <mergeCell ref="I74:L74"/>
    <mergeCell ref="A3:L4"/>
    <mergeCell ref="A6:A7"/>
    <mergeCell ref="B6:B7"/>
    <mergeCell ref="C6:D6"/>
    <mergeCell ref="E6:E7"/>
    <mergeCell ref="F6:F7"/>
    <mergeCell ref="G6:G7"/>
    <mergeCell ref="H6:L6"/>
    <mergeCell ref="A55:L56"/>
    <mergeCell ref="C57:D57"/>
    <mergeCell ref="E57:E58"/>
    <mergeCell ref="B57:B58"/>
    <mergeCell ref="H57:L57"/>
    <mergeCell ref="A75:L76"/>
    <mergeCell ref="G78:G79"/>
    <mergeCell ref="H78:L78"/>
    <mergeCell ref="A78:A79"/>
    <mergeCell ref="B78:B79"/>
    <mergeCell ref="C78:D78"/>
    <mergeCell ref="E78:E79"/>
    <mergeCell ref="F78:F79"/>
    <mergeCell ref="B9:B22"/>
    <mergeCell ref="A57:A58"/>
    <mergeCell ref="F57:F58"/>
    <mergeCell ref="G57:G58"/>
    <mergeCell ref="B60:B7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7" zoomScale="70" zoomScaleNormal="70" workbookViewId="0">
      <selection activeCell="E20" sqref="E20"/>
    </sheetView>
  </sheetViews>
  <sheetFormatPr defaultRowHeight="15.75" x14ac:dyDescent="0.25"/>
  <cols>
    <col min="1" max="1" width="27.28515625" style="2" customWidth="1"/>
    <col min="2" max="2" width="23.5703125" style="2" customWidth="1"/>
    <col min="3" max="3" width="37.140625" style="2" customWidth="1"/>
    <col min="4" max="8" width="15.7109375" style="2" customWidth="1"/>
    <col min="9" max="9" width="26.140625" style="2" customWidth="1"/>
    <col min="10" max="10" width="9.140625" style="2"/>
    <col min="11" max="11" width="10.7109375" style="2" bestFit="1" customWidth="1"/>
    <col min="12" max="12" width="9.140625" style="2"/>
    <col min="13" max="13" width="12.42578125" style="2" bestFit="1" customWidth="1"/>
    <col min="14" max="16384" width="9.140625" style="2"/>
  </cols>
  <sheetData>
    <row r="1" spans="1:12" x14ac:dyDescent="0.25">
      <c r="G1" s="147" t="s">
        <v>275</v>
      </c>
      <c r="H1" s="147"/>
      <c r="I1" s="147"/>
    </row>
    <row r="2" spans="1:12" ht="15.75" customHeight="1" x14ac:dyDescent="0.25">
      <c r="A2" s="153" t="s">
        <v>73</v>
      </c>
      <c r="B2" s="153"/>
      <c r="C2" s="153"/>
      <c r="D2" s="153"/>
      <c r="E2" s="153"/>
      <c r="F2" s="153"/>
      <c r="G2" s="153"/>
      <c r="H2" s="153"/>
      <c r="I2" s="153"/>
      <c r="J2" s="7"/>
      <c r="K2" s="7"/>
      <c r="L2" s="7"/>
    </row>
    <row r="3" spans="1:12" ht="7.5" customHeight="1" x14ac:dyDescent="0.25">
      <c r="A3" s="153"/>
      <c r="B3" s="153"/>
      <c r="C3" s="153"/>
      <c r="D3" s="153"/>
      <c r="E3" s="153"/>
      <c r="F3" s="153"/>
      <c r="G3" s="153"/>
      <c r="H3" s="153"/>
      <c r="I3" s="153"/>
      <c r="J3" s="7"/>
      <c r="K3" s="7"/>
      <c r="L3" s="7"/>
    </row>
    <row r="4" spans="1:12" ht="5.25" customHeight="1" x14ac:dyDescent="0.25">
      <c r="A4" s="153"/>
      <c r="B4" s="153"/>
      <c r="C4" s="153"/>
      <c r="D4" s="153"/>
      <c r="E4" s="153"/>
      <c r="F4" s="153"/>
      <c r="G4" s="153"/>
      <c r="H4" s="153"/>
      <c r="I4" s="153"/>
      <c r="J4" s="7"/>
      <c r="K4" s="7"/>
      <c r="L4" s="7"/>
    </row>
    <row r="6" spans="1:12" ht="42.75" customHeight="1" x14ac:dyDescent="0.25">
      <c r="A6" s="208" t="s">
        <v>75</v>
      </c>
      <c r="B6" s="209" t="s">
        <v>11</v>
      </c>
      <c r="C6" s="208" t="s">
        <v>39</v>
      </c>
      <c r="D6" s="208" t="s">
        <v>40</v>
      </c>
      <c r="E6" s="208"/>
      <c r="F6" s="208"/>
      <c r="G6" s="208"/>
      <c r="H6" s="208"/>
      <c r="I6" s="208" t="s">
        <v>41</v>
      </c>
      <c r="J6" s="84"/>
    </row>
    <row r="7" spans="1:12" ht="39.75" customHeight="1" x14ac:dyDescent="0.25">
      <c r="A7" s="208"/>
      <c r="B7" s="210"/>
      <c r="C7" s="208"/>
      <c r="D7" s="85" t="s">
        <v>13</v>
      </c>
      <c r="E7" s="86" t="s">
        <v>14</v>
      </c>
      <c r="F7" s="86" t="s">
        <v>15</v>
      </c>
      <c r="G7" s="86" t="s">
        <v>16</v>
      </c>
      <c r="H7" s="86" t="s">
        <v>17</v>
      </c>
      <c r="I7" s="208"/>
      <c r="J7" s="84"/>
    </row>
    <row r="8" spans="1:12" ht="63.75" x14ac:dyDescent="0.25">
      <c r="A8" s="125" t="s">
        <v>343</v>
      </c>
      <c r="B8" s="87" t="s">
        <v>25</v>
      </c>
      <c r="C8" s="96" t="s">
        <v>311</v>
      </c>
      <c r="D8" s="43">
        <v>38140.400000000001</v>
      </c>
      <c r="E8" s="94">
        <v>62868.6</v>
      </c>
      <c r="F8" s="94">
        <v>62000</v>
      </c>
      <c r="G8" s="94">
        <v>62000</v>
      </c>
      <c r="H8" s="94">
        <v>62000</v>
      </c>
      <c r="I8" s="96" t="s">
        <v>33</v>
      </c>
      <c r="J8" s="84"/>
    </row>
    <row r="9" spans="1:12" ht="48.75" customHeight="1" x14ac:dyDescent="0.25">
      <c r="A9" s="125" t="s">
        <v>310</v>
      </c>
      <c r="B9" s="87" t="s">
        <v>25</v>
      </c>
      <c r="C9" s="209" t="s">
        <v>313</v>
      </c>
      <c r="D9" s="43">
        <f>26276.1-215.2+50-0.2</f>
        <v>26110.699999999997</v>
      </c>
      <c r="E9" s="94">
        <v>0</v>
      </c>
      <c r="F9" s="94">
        <v>0</v>
      </c>
      <c r="G9" s="94">
        <v>0</v>
      </c>
      <c r="H9" s="94">
        <v>0</v>
      </c>
      <c r="I9" s="113" t="s">
        <v>33</v>
      </c>
      <c r="J9" s="84"/>
    </row>
    <row r="10" spans="1:12" ht="60.75" customHeight="1" x14ac:dyDescent="0.25">
      <c r="A10" s="87" t="s">
        <v>344</v>
      </c>
      <c r="B10" s="87" t="s">
        <v>25</v>
      </c>
      <c r="C10" s="215"/>
      <c r="D10" s="43">
        <f>11125-89.6</f>
        <v>11035.4</v>
      </c>
      <c r="E10" s="43">
        <v>7200</v>
      </c>
      <c r="F10" s="43">
        <v>8000</v>
      </c>
      <c r="G10" s="43">
        <v>8000</v>
      </c>
      <c r="H10" s="43">
        <v>8000</v>
      </c>
      <c r="I10" s="86" t="s">
        <v>33</v>
      </c>
      <c r="J10" s="84"/>
    </row>
    <row r="11" spans="1:12" ht="27" customHeight="1" x14ac:dyDescent="0.25">
      <c r="A11" s="213" t="s">
        <v>280</v>
      </c>
      <c r="B11" s="87" t="s">
        <v>25</v>
      </c>
      <c r="C11" s="215"/>
      <c r="D11" s="43">
        <v>14213.4</v>
      </c>
      <c r="E11" s="43">
        <v>0</v>
      </c>
      <c r="F11" s="43">
        <v>0</v>
      </c>
      <c r="G11" s="43">
        <v>0</v>
      </c>
      <c r="H11" s="43">
        <v>0</v>
      </c>
      <c r="I11" s="86" t="s">
        <v>33</v>
      </c>
      <c r="J11" s="84"/>
    </row>
    <row r="12" spans="1:12" ht="23.25" customHeight="1" x14ac:dyDescent="0.25">
      <c r="A12" s="214"/>
      <c r="B12" s="87" t="s">
        <v>340</v>
      </c>
      <c r="C12" s="215"/>
      <c r="D12" s="43">
        <v>0</v>
      </c>
      <c r="E12" s="43">
        <v>15000</v>
      </c>
      <c r="F12" s="43">
        <v>15000</v>
      </c>
      <c r="G12" s="43">
        <v>15000</v>
      </c>
      <c r="H12" s="43">
        <v>15000</v>
      </c>
      <c r="I12" s="86" t="s">
        <v>33</v>
      </c>
      <c r="J12" s="84"/>
    </row>
    <row r="13" spans="1:12" ht="25.5" x14ac:dyDescent="0.25">
      <c r="A13" s="87" t="s">
        <v>341</v>
      </c>
      <c r="B13" s="87" t="s">
        <v>25</v>
      </c>
      <c r="C13" s="215"/>
      <c r="D13" s="43">
        <f>4505-0.9</f>
        <v>4504.1000000000004</v>
      </c>
      <c r="E13" s="43">
        <v>4394.2</v>
      </c>
      <c r="F13" s="43">
        <v>5000</v>
      </c>
      <c r="G13" s="43">
        <v>5000</v>
      </c>
      <c r="H13" s="43">
        <v>5000</v>
      </c>
      <c r="I13" s="86" t="s">
        <v>33</v>
      </c>
      <c r="J13" s="84"/>
    </row>
    <row r="14" spans="1:12" ht="38.25" x14ac:dyDescent="0.25">
      <c r="A14" s="87" t="s">
        <v>366</v>
      </c>
      <c r="B14" s="87" t="s">
        <v>25</v>
      </c>
      <c r="C14" s="215"/>
      <c r="D14" s="43">
        <v>10331.5</v>
      </c>
      <c r="E14" s="43">
        <v>10846</v>
      </c>
      <c r="F14" s="43">
        <v>10846</v>
      </c>
      <c r="G14" s="43">
        <v>10846</v>
      </c>
      <c r="H14" s="43">
        <v>10846</v>
      </c>
      <c r="I14" s="86"/>
      <c r="J14" s="84"/>
    </row>
    <row r="15" spans="1:12" ht="25.5" x14ac:dyDescent="0.25">
      <c r="A15" s="87" t="s">
        <v>345</v>
      </c>
      <c r="B15" s="87" t="s">
        <v>79</v>
      </c>
      <c r="C15" s="215"/>
      <c r="D15" s="43">
        <v>3345.6</v>
      </c>
      <c r="E15" s="43">
        <v>3345.54</v>
      </c>
      <c r="F15" s="43">
        <v>0</v>
      </c>
      <c r="G15" s="43">
        <v>0</v>
      </c>
      <c r="H15" s="43">
        <v>0</v>
      </c>
      <c r="I15" s="86" t="s">
        <v>33</v>
      </c>
      <c r="J15" s="84"/>
    </row>
    <row r="16" spans="1:12" ht="25.5" x14ac:dyDescent="0.25">
      <c r="A16" s="87" t="s">
        <v>345</v>
      </c>
      <c r="B16" s="87" t="s">
        <v>25</v>
      </c>
      <c r="C16" s="215"/>
      <c r="D16" s="43">
        <f>1496.4-15.4</f>
        <v>1481</v>
      </c>
      <c r="E16" s="43">
        <v>1481</v>
      </c>
      <c r="F16" s="43">
        <v>1481</v>
      </c>
      <c r="G16" s="43">
        <v>1481</v>
      </c>
      <c r="H16" s="43">
        <v>0</v>
      </c>
      <c r="I16" s="86" t="s">
        <v>33</v>
      </c>
      <c r="J16" s="84"/>
    </row>
    <row r="17" spans="1:13" ht="76.5" x14ac:dyDescent="0.25">
      <c r="A17" s="87" t="s">
        <v>279</v>
      </c>
      <c r="B17" s="87" t="s">
        <v>25</v>
      </c>
      <c r="C17" s="215"/>
      <c r="D17" s="43">
        <v>25509</v>
      </c>
      <c r="E17" s="43">
        <v>0</v>
      </c>
      <c r="F17" s="43">
        <v>0</v>
      </c>
      <c r="G17" s="43">
        <v>0</v>
      </c>
      <c r="H17" s="43">
        <v>0</v>
      </c>
      <c r="I17" s="88" t="s">
        <v>33</v>
      </c>
      <c r="J17" s="84"/>
    </row>
    <row r="18" spans="1:13" ht="38.25" x14ac:dyDescent="0.25">
      <c r="A18" s="87" t="s">
        <v>293</v>
      </c>
      <c r="B18" s="87" t="s">
        <v>25</v>
      </c>
      <c r="C18" s="215"/>
      <c r="D18" s="43">
        <f>790.5-499.6-0.1</f>
        <v>290.79999999999995</v>
      </c>
      <c r="E18" s="43">
        <v>0</v>
      </c>
      <c r="F18" s="43">
        <v>0</v>
      </c>
      <c r="G18" s="43">
        <v>0</v>
      </c>
      <c r="H18" s="43">
        <v>0</v>
      </c>
      <c r="I18" s="88" t="s">
        <v>33</v>
      </c>
      <c r="J18" s="84"/>
    </row>
    <row r="19" spans="1:13" ht="69" customHeight="1" x14ac:dyDescent="0.25">
      <c r="A19" s="87" t="s">
        <v>312</v>
      </c>
      <c r="B19" s="87" t="s">
        <v>25</v>
      </c>
      <c r="C19" s="215"/>
      <c r="D19" s="43">
        <f>31.31-1.31</f>
        <v>30</v>
      </c>
      <c r="E19" s="43">
        <v>1270.5999999999999</v>
      </c>
      <c r="F19" s="43">
        <v>0</v>
      </c>
      <c r="G19" s="43">
        <v>0</v>
      </c>
      <c r="H19" s="43">
        <v>0</v>
      </c>
      <c r="I19" s="88" t="s">
        <v>33</v>
      </c>
      <c r="J19" s="84"/>
    </row>
    <row r="20" spans="1:13" ht="68.25" customHeight="1" x14ac:dyDescent="0.25">
      <c r="A20" s="87" t="s">
        <v>312</v>
      </c>
      <c r="B20" s="87" t="s">
        <v>79</v>
      </c>
      <c r="C20" s="215"/>
      <c r="D20" s="43">
        <v>3100</v>
      </c>
      <c r="E20" s="43">
        <v>2883.06</v>
      </c>
      <c r="F20" s="43">
        <v>0</v>
      </c>
      <c r="G20" s="43">
        <v>0</v>
      </c>
      <c r="H20" s="43">
        <v>0</v>
      </c>
      <c r="I20" s="88" t="s">
        <v>33</v>
      </c>
      <c r="J20" s="84"/>
    </row>
    <row r="21" spans="1:13" ht="31.5" customHeight="1" x14ac:dyDescent="0.25">
      <c r="A21" s="87" t="s">
        <v>378</v>
      </c>
      <c r="B21" s="87" t="s">
        <v>25</v>
      </c>
      <c r="C21" s="215"/>
      <c r="D21" s="43">
        <v>0</v>
      </c>
      <c r="E21" s="43">
        <v>100</v>
      </c>
      <c r="F21" s="43">
        <v>0</v>
      </c>
      <c r="G21" s="43">
        <v>0</v>
      </c>
      <c r="H21" s="43">
        <v>0</v>
      </c>
      <c r="I21" s="88" t="s">
        <v>33</v>
      </c>
      <c r="J21" s="84"/>
    </row>
    <row r="22" spans="1:13" ht="61.5" customHeight="1" x14ac:dyDescent="0.25">
      <c r="A22" s="139" t="s">
        <v>436</v>
      </c>
      <c r="B22" s="139" t="s">
        <v>25</v>
      </c>
      <c r="C22" s="215"/>
      <c r="D22" s="140">
        <v>0</v>
      </c>
      <c r="E22" s="140">
        <v>225.4</v>
      </c>
      <c r="F22" s="140">
        <v>0</v>
      </c>
      <c r="G22" s="140">
        <v>0</v>
      </c>
      <c r="H22" s="140">
        <v>0</v>
      </c>
      <c r="I22" s="141"/>
      <c r="J22" s="84"/>
    </row>
    <row r="23" spans="1:13" x14ac:dyDescent="0.25">
      <c r="A23" s="211" t="s">
        <v>94</v>
      </c>
      <c r="B23" s="211"/>
      <c r="C23" s="211"/>
      <c r="D23" s="43">
        <f>D26-D25-D24</f>
        <v>131646.29999999999</v>
      </c>
      <c r="E23" s="43">
        <f>E26-E25-E24</f>
        <v>88385.799999999988</v>
      </c>
      <c r="F23" s="43">
        <f t="shared" ref="F23:H23" si="0">F26-F25-F24</f>
        <v>87327</v>
      </c>
      <c r="G23" s="43">
        <f t="shared" si="0"/>
        <v>87327</v>
      </c>
      <c r="H23" s="43">
        <f t="shared" si="0"/>
        <v>85846</v>
      </c>
      <c r="I23" s="88" t="s">
        <v>33</v>
      </c>
      <c r="J23" s="84"/>
      <c r="M23" s="11"/>
    </row>
    <row r="24" spans="1:13" x14ac:dyDescent="0.25">
      <c r="A24" s="211" t="s">
        <v>95</v>
      </c>
      <c r="B24" s="211"/>
      <c r="C24" s="211"/>
      <c r="D24" s="43">
        <f>SUM(D15,D20)</f>
        <v>6445.6</v>
      </c>
      <c r="E24" s="43">
        <f>E15+E20</f>
        <v>6228.6</v>
      </c>
      <c r="F24" s="43">
        <f t="shared" ref="F24:H24" si="1">F15</f>
        <v>0</v>
      </c>
      <c r="G24" s="43">
        <f t="shared" si="1"/>
        <v>0</v>
      </c>
      <c r="H24" s="43">
        <f t="shared" si="1"/>
        <v>0</v>
      </c>
      <c r="I24" s="88"/>
      <c r="J24" s="84"/>
      <c r="M24" s="11"/>
    </row>
    <row r="25" spans="1:13" x14ac:dyDescent="0.25">
      <c r="A25" s="211" t="s">
        <v>339</v>
      </c>
      <c r="B25" s="211"/>
      <c r="C25" s="211"/>
      <c r="D25" s="43">
        <v>0</v>
      </c>
      <c r="E25" s="43">
        <f>E12</f>
        <v>15000</v>
      </c>
      <c r="F25" s="43">
        <f t="shared" ref="F25:H25" si="2">F12</f>
        <v>15000</v>
      </c>
      <c r="G25" s="43">
        <f t="shared" si="2"/>
        <v>15000</v>
      </c>
      <c r="H25" s="43">
        <f t="shared" si="2"/>
        <v>15000</v>
      </c>
      <c r="I25" s="86" t="s">
        <v>33</v>
      </c>
      <c r="J25" s="84"/>
      <c r="K25" s="11"/>
    </row>
    <row r="26" spans="1:13" x14ac:dyDescent="0.25">
      <c r="A26" s="212" t="s">
        <v>96</v>
      </c>
      <c r="B26" s="212"/>
      <c r="C26" s="212"/>
      <c r="D26" s="49">
        <f>SUM(D8:D20)</f>
        <v>138091.9</v>
      </c>
      <c r="E26" s="99">
        <f>SUM(E8:E22)</f>
        <v>109614.39999999999</v>
      </c>
      <c r="F26" s="99">
        <f t="shared" ref="F26:H26" si="3">SUM(F8:F21)</f>
        <v>102327</v>
      </c>
      <c r="G26" s="99">
        <f t="shared" si="3"/>
        <v>102327</v>
      </c>
      <c r="H26" s="99">
        <f t="shared" si="3"/>
        <v>100846</v>
      </c>
      <c r="I26" s="47" t="s">
        <v>33</v>
      </c>
    </row>
    <row r="27" spans="1:13" x14ac:dyDescent="0.25">
      <c r="A27" s="45"/>
      <c r="B27" s="45"/>
      <c r="C27" s="45"/>
      <c r="D27" s="46"/>
      <c r="E27" s="46"/>
      <c r="F27" s="46"/>
      <c r="G27" s="46"/>
      <c r="H27" s="46"/>
      <c r="I27" s="27"/>
    </row>
    <row r="28" spans="1:13" x14ac:dyDescent="0.25">
      <c r="A28" s="45"/>
      <c r="B28" s="45"/>
      <c r="C28" s="45"/>
      <c r="D28" s="46"/>
      <c r="E28" s="46"/>
      <c r="F28" s="46"/>
      <c r="G28" s="46"/>
      <c r="H28" s="46"/>
      <c r="I28" s="27"/>
    </row>
    <row r="29" spans="1:13" x14ac:dyDescent="0.25">
      <c r="G29" s="147" t="s">
        <v>276</v>
      </c>
      <c r="H29" s="147"/>
      <c r="I29" s="147"/>
    </row>
    <row r="30" spans="1:13" ht="15.75" customHeight="1" x14ac:dyDescent="0.25">
      <c r="A30" s="207" t="s">
        <v>111</v>
      </c>
      <c r="B30" s="207"/>
      <c r="C30" s="207"/>
      <c r="D30" s="207"/>
      <c r="E30" s="207"/>
      <c r="F30" s="207"/>
      <c r="G30" s="207"/>
      <c r="H30" s="207"/>
      <c r="I30" s="207"/>
      <c r="J30" s="7"/>
      <c r="K30" s="7"/>
      <c r="L30" s="7"/>
    </row>
    <row r="31" spans="1:13" x14ac:dyDescent="0.25">
      <c r="A31" s="207"/>
      <c r="B31" s="207"/>
      <c r="C31" s="207"/>
      <c r="D31" s="207"/>
      <c r="E31" s="207"/>
      <c r="F31" s="207"/>
      <c r="G31" s="207"/>
      <c r="H31" s="207"/>
      <c r="I31" s="207"/>
      <c r="J31" s="7"/>
      <c r="K31" s="7"/>
      <c r="L31" s="7"/>
    </row>
    <row r="32" spans="1:13" ht="7.5" customHeight="1" x14ac:dyDescent="0.25">
      <c r="A32" s="207"/>
      <c r="B32" s="207"/>
      <c r="C32" s="207"/>
      <c r="D32" s="207"/>
      <c r="E32" s="207"/>
      <c r="F32" s="207"/>
      <c r="G32" s="207"/>
      <c r="H32" s="207"/>
      <c r="I32" s="207"/>
      <c r="J32" s="7"/>
      <c r="K32" s="7"/>
      <c r="L32" s="7"/>
    </row>
    <row r="33" spans="1:12" x14ac:dyDescent="0.25">
      <c r="A33" s="8"/>
      <c r="B33" s="8"/>
      <c r="C33" s="8"/>
      <c r="D33" s="8"/>
      <c r="E33" s="8"/>
      <c r="F33" s="7"/>
      <c r="G33" s="7"/>
      <c r="H33" s="7"/>
      <c r="I33" s="7"/>
      <c r="J33" s="7"/>
      <c r="K33" s="7"/>
      <c r="L33" s="7"/>
    </row>
    <row r="34" spans="1:12" ht="141.75" customHeight="1" x14ac:dyDescent="0.25">
      <c r="A34" s="157" t="s">
        <v>74</v>
      </c>
      <c r="B34" s="157" t="s">
        <v>11</v>
      </c>
      <c r="C34" s="157" t="s">
        <v>39</v>
      </c>
      <c r="D34" s="178" t="s">
        <v>40</v>
      </c>
      <c r="E34" s="179"/>
      <c r="F34" s="179"/>
      <c r="G34" s="179"/>
      <c r="H34" s="179"/>
      <c r="I34" s="157" t="s">
        <v>41</v>
      </c>
    </row>
    <row r="35" spans="1:12" ht="90" customHeight="1" x14ac:dyDescent="0.25">
      <c r="A35" s="157"/>
      <c r="B35" s="157"/>
      <c r="C35" s="157"/>
      <c r="D35" s="5" t="s">
        <v>13</v>
      </c>
      <c r="E35" s="4" t="s">
        <v>14</v>
      </c>
      <c r="F35" s="4" t="s">
        <v>15</v>
      </c>
      <c r="G35" s="4" t="s">
        <v>16</v>
      </c>
      <c r="H35" s="19" t="s">
        <v>17</v>
      </c>
      <c r="I35" s="157"/>
    </row>
    <row r="36" spans="1:12" ht="110.25" x14ac:dyDescent="0.25">
      <c r="A36" s="12" t="s">
        <v>346</v>
      </c>
      <c r="B36" s="5" t="s">
        <v>25</v>
      </c>
      <c r="C36" s="5" t="s">
        <v>347</v>
      </c>
      <c r="D36" s="31">
        <f>24523.2-1500-151.9</f>
        <v>22871.3</v>
      </c>
      <c r="E36" s="31">
        <v>23912.1</v>
      </c>
      <c r="F36" s="31">
        <v>13115.4</v>
      </c>
      <c r="G36" s="31">
        <v>13115.4</v>
      </c>
      <c r="H36" s="31">
        <v>13115.4</v>
      </c>
      <c r="I36" s="124" t="s">
        <v>33</v>
      </c>
    </row>
    <row r="37" spans="1:12" ht="39.950000000000003" customHeight="1" x14ac:dyDescent="0.25">
      <c r="A37" s="198" t="s">
        <v>42</v>
      </c>
      <c r="B37" s="2" t="s">
        <v>125</v>
      </c>
      <c r="C37" s="198" t="s">
        <v>348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119" t="s">
        <v>33</v>
      </c>
    </row>
    <row r="38" spans="1:12" ht="39.950000000000003" customHeight="1" x14ac:dyDescent="0.25">
      <c r="A38" s="199"/>
      <c r="B38" s="62" t="s">
        <v>79</v>
      </c>
      <c r="C38" s="199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119" t="s">
        <v>33</v>
      </c>
    </row>
    <row r="39" spans="1:12" ht="39.950000000000003" customHeight="1" x14ac:dyDescent="0.25">
      <c r="A39" s="199"/>
      <c r="B39" s="62" t="s">
        <v>25</v>
      </c>
      <c r="C39" s="199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119" t="s">
        <v>33</v>
      </c>
    </row>
    <row r="40" spans="1:12" ht="39.950000000000003" customHeight="1" x14ac:dyDescent="0.25">
      <c r="A40" s="199"/>
      <c r="B40" s="62" t="s">
        <v>126</v>
      </c>
      <c r="C40" s="199"/>
      <c r="D40" s="31">
        <v>227422.28</v>
      </c>
      <c r="E40" s="31">
        <v>156643.82999999999</v>
      </c>
      <c r="F40" s="31">
        <v>161779.93</v>
      </c>
      <c r="G40" s="31">
        <v>201368.82</v>
      </c>
      <c r="H40" s="31">
        <v>219361.28</v>
      </c>
      <c r="I40" s="119" t="s">
        <v>33</v>
      </c>
    </row>
    <row r="41" spans="1:12" ht="39.950000000000003" customHeight="1" x14ac:dyDescent="0.25">
      <c r="A41" s="200"/>
      <c r="B41" s="62" t="s">
        <v>18</v>
      </c>
      <c r="C41" s="200"/>
      <c r="D41" s="31">
        <f>SUM(D37:D40)</f>
        <v>227422.28</v>
      </c>
      <c r="E41" s="31">
        <f t="shared" ref="E41:H41" si="4">SUM(E37:E40)</f>
        <v>156643.82999999999</v>
      </c>
      <c r="F41" s="31">
        <f t="shared" si="4"/>
        <v>161779.93</v>
      </c>
      <c r="G41" s="31">
        <f t="shared" si="4"/>
        <v>201368.82</v>
      </c>
      <c r="H41" s="31">
        <f t="shared" si="4"/>
        <v>219361.28</v>
      </c>
      <c r="I41" s="119" t="s">
        <v>33</v>
      </c>
    </row>
    <row r="42" spans="1:12" ht="78.75" x14ac:dyDescent="0.25">
      <c r="A42" s="5" t="s">
        <v>349</v>
      </c>
      <c r="B42" s="5" t="s">
        <v>25</v>
      </c>
      <c r="C42" s="117" t="s">
        <v>283</v>
      </c>
      <c r="D42" s="31">
        <f>1500-1.4</f>
        <v>1498.6</v>
      </c>
      <c r="E42" s="31">
        <v>2200</v>
      </c>
      <c r="F42" s="31">
        <v>2200</v>
      </c>
      <c r="G42" s="31">
        <v>2200</v>
      </c>
      <c r="H42" s="31">
        <v>2200</v>
      </c>
      <c r="I42" s="119" t="s">
        <v>33</v>
      </c>
    </row>
    <row r="43" spans="1:12" ht="110.25" x14ac:dyDescent="0.25">
      <c r="A43" s="78" t="s">
        <v>284</v>
      </c>
      <c r="B43" s="78" t="s">
        <v>25</v>
      </c>
      <c r="C43" s="78" t="s">
        <v>283</v>
      </c>
      <c r="D43" s="31">
        <f>436.5-6.5</f>
        <v>430</v>
      </c>
      <c r="E43" s="31">
        <v>0</v>
      </c>
      <c r="F43" s="31">
        <v>0</v>
      </c>
      <c r="G43" s="31">
        <v>0</v>
      </c>
      <c r="H43" s="31">
        <v>0</v>
      </c>
      <c r="I43" s="119" t="s">
        <v>33</v>
      </c>
    </row>
    <row r="44" spans="1:12" ht="63" x14ac:dyDescent="0.25">
      <c r="A44" s="79" t="s">
        <v>350</v>
      </c>
      <c r="B44" s="79" t="s">
        <v>25</v>
      </c>
      <c r="C44" s="79" t="s">
        <v>283</v>
      </c>
      <c r="D44" s="31">
        <f>500-50</f>
        <v>450</v>
      </c>
      <c r="E44" s="31">
        <v>800</v>
      </c>
      <c r="F44" s="31">
        <v>800</v>
      </c>
      <c r="G44" s="31">
        <v>800</v>
      </c>
      <c r="H44" s="31">
        <v>800</v>
      </c>
      <c r="I44" s="119" t="s">
        <v>33</v>
      </c>
    </row>
    <row r="45" spans="1:12" ht="47.25" x14ac:dyDescent="0.25">
      <c r="A45" s="115" t="s">
        <v>338</v>
      </c>
      <c r="B45" s="115" t="s">
        <v>339</v>
      </c>
      <c r="C45" s="115" t="s">
        <v>283</v>
      </c>
      <c r="D45" s="31">
        <v>99800</v>
      </c>
      <c r="E45" s="31">
        <v>90000</v>
      </c>
      <c r="F45" s="31">
        <v>90000</v>
      </c>
      <c r="G45" s="31">
        <v>90000</v>
      </c>
      <c r="H45" s="31">
        <v>90000</v>
      </c>
      <c r="I45" s="119" t="s">
        <v>33</v>
      </c>
    </row>
    <row r="46" spans="1:12" ht="47.25" x14ac:dyDescent="0.25">
      <c r="A46" s="129" t="str">
        <f>'Перечень Мероприятий'!B70</f>
        <v>Реконструкция котельной № 2 (г. Реутов, ул. Победы, д.14-А)</v>
      </c>
      <c r="B46" s="129" t="s">
        <v>339</v>
      </c>
      <c r="C46" s="129" t="s">
        <v>283</v>
      </c>
      <c r="D46" s="31">
        <v>0</v>
      </c>
      <c r="E46" s="31">
        <v>510000</v>
      </c>
      <c r="F46" s="31">
        <v>0</v>
      </c>
      <c r="G46" s="31">
        <v>0</v>
      </c>
      <c r="H46" s="31">
        <v>0</v>
      </c>
      <c r="I46" s="119" t="s">
        <v>33</v>
      </c>
    </row>
    <row r="47" spans="1:12" ht="78.75" x14ac:dyDescent="0.25">
      <c r="A47" s="130" t="s">
        <v>379</v>
      </c>
      <c r="B47" s="130" t="s">
        <v>25</v>
      </c>
      <c r="C47" s="130" t="s">
        <v>283</v>
      </c>
      <c r="D47" s="31">
        <v>0</v>
      </c>
      <c r="E47" s="31">
        <v>600</v>
      </c>
      <c r="F47" s="31">
        <v>0</v>
      </c>
      <c r="G47" s="31">
        <v>0</v>
      </c>
      <c r="H47" s="31">
        <v>0</v>
      </c>
      <c r="I47" s="119"/>
    </row>
    <row r="48" spans="1:12" x14ac:dyDescent="0.25">
      <c r="A48" s="212" t="s">
        <v>94</v>
      </c>
      <c r="B48" s="212"/>
      <c r="C48" s="212"/>
      <c r="D48" s="31">
        <f>D53-D52-D51-D50-D49</f>
        <v>25249.899999999994</v>
      </c>
      <c r="E48" s="31">
        <f t="shared" ref="E48:H48" si="5">E53-E52-E51-E50-E49</f>
        <v>27512.099999999948</v>
      </c>
      <c r="F48" s="31">
        <f t="shared" si="5"/>
        <v>16115.399999999965</v>
      </c>
      <c r="G48" s="31">
        <f t="shared" si="5"/>
        <v>16115.399999999965</v>
      </c>
      <c r="H48" s="31">
        <f t="shared" si="5"/>
        <v>16115.399999999994</v>
      </c>
      <c r="I48" s="51" t="s">
        <v>33</v>
      </c>
    </row>
    <row r="49" spans="1:9" x14ac:dyDescent="0.25">
      <c r="A49" s="212" t="s">
        <v>95</v>
      </c>
      <c r="B49" s="212"/>
      <c r="C49" s="212"/>
      <c r="D49" s="31">
        <f>D38</f>
        <v>0</v>
      </c>
      <c r="E49" s="31">
        <v>0</v>
      </c>
      <c r="F49" s="31">
        <v>0</v>
      </c>
      <c r="G49" s="31">
        <v>0</v>
      </c>
      <c r="H49" s="31">
        <v>0</v>
      </c>
      <c r="I49" s="51" t="s">
        <v>33</v>
      </c>
    </row>
    <row r="50" spans="1:9" x14ac:dyDescent="0.25">
      <c r="A50" s="216" t="s">
        <v>125</v>
      </c>
      <c r="B50" s="217"/>
      <c r="C50" s="218"/>
      <c r="D50" s="31">
        <f>D37</f>
        <v>0</v>
      </c>
      <c r="E50" s="31">
        <v>0</v>
      </c>
      <c r="F50" s="31">
        <v>0</v>
      </c>
      <c r="G50" s="31">
        <v>0</v>
      </c>
      <c r="H50" s="31">
        <v>0</v>
      </c>
      <c r="I50" s="51" t="s">
        <v>33</v>
      </c>
    </row>
    <row r="51" spans="1:9" x14ac:dyDescent="0.25">
      <c r="A51" s="216" t="s">
        <v>126</v>
      </c>
      <c r="B51" s="217"/>
      <c r="C51" s="218"/>
      <c r="D51" s="31">
        <f>D40</f>
        <v>227422.28</v>
      </c>
      <c r="E51" s="31">
        <f t="shared" ref="E51:H51" si="6">E40</f>
        <v>156643.82999999999</v>
      </c>
      <c r="F51" s="31">
        <f t="shared" si="6"/>
        <v>161779.93</v>
      </c>
      <c r="G51" s="31">
        <f t="shared" si="6"/>
        <v>201368.82</v>
      </c>
      <c r="H51" s="31">
        <f t="shared" si="6"/>
        <v>219361.28</v>
      </c>
      <c r="I51" s="51"/>
    </row>
    <row r="52" spans="1:9" x14ac:dyDescent="0.25">
      <c r="A52" s="216" t="s">
        <v>339</v>
      </c>
      <c r="B52" s="217"/>
      <c r="C52" s="218"/>
      <c r="D52" s="31">
        <f>D45</f>
        <v>99800</v>
      </c>
      <c r="E52" s="31">
        <f>E45+E46</f>
        <v>600000</v>
      </c>
      <c r="F52" s="31">
        <f t="shared" ref="F52:H52" si="7">F45+F46</f>
        <v>90000</v>
      </c>
      <c r="G52" s="31">
        <f t="shared" si="7"/>
        <v>90000</v>
      </c>
      <c r="H52" s="31">
        <f t="shared" si="7"/>
        <v>90000</v>
      </c>
      <c r="I52" s="51" t="s">
        <v>33</v>
      </c>
    </row>
    <row r="53" spans="1:9" x14ac:dyDescent="0.25">
      <c r="A53" s="212" t="s">
        <v>96</v>
      </c>
      <c r="B53" s="212"/>
      <c r="C53" s="212"/>
      <c r="D53" s="31">
        <f>D36+D41+D42+D43+D44+D45+D46+D47</f>
        <v>352472.18</v>
      </c>
      <c r="E53" s="31">
        <f t="shared" ref="E53:H53" si="8">E36+E41+E42+E43+E44+E45+E46+E47</f>
        <v>784155.92999999993</v>
      </c>
      <c r="F53" s="31">
        <f t="shared" si="8"/>
        <v>267895.32999999996</v>
      </c>
      <c r="G53" s="31">
        <f t="shared" si="8"/>
        <v>307484.21999999997</v>
      </c>
      <c r="H53" s="31">
        <f t="shared" si="8"/>
        <v>325476.68</v>
      </c>
      <c r="I53" s="51" t="s">
        <v>33</v>
      </c>
    </row>
    <row r="55" spans="1:9" x14ac:dyDescent="0.25">
      <c r="E55" s="11"/>
      <c r="F55" s="11"/>
    </row>
    <row r="56" spans="1:9" x14ac:dyDescent="0.25">
      <c r="C56" s="11"/>
    </row>
    <row r="57" spans="1:9" x14ac:dyDescent="0.25">
      <c r="C57" s="11"/>
    </row>
    <row r="58" spans="1:9" x14ac:dyDescent="0.25">
      <c r="C58" s="11"/>
    </row>
  </sheetData>
  <mergeCells count="28">
    <mergeCell ref="A48:C48"/>
    <mergeCell ref="A49:C49"/>
    <mergeCell ref="A53:C53"/>
    <mergeCell ref="A50:C50"/>
    <mergeCell ref="A52:C52"/>
    <mergeCell ref="A51:C51"/>
    <mergeCell ref="D34:H34"/>
    <mergeCell ref="C34:C35"/>
    <mergeCell ref="G29:I29"/>
    <mergeCell ref="A11:A12"/>
    <mergeCell ref="A24:C24"/>
    <mergeCell ref="C9:C22"/>
    <mergeCell ref="C37:C41"/>
    <mergeCell ref="A37:A41"/>
    <mergeCell ref="G1:I1"/>
    <mergeCell ref="B34:B35"/>
    <mergeCell ref="A30:I32"/>
    <mergeCell ref="D6:H6"/>
    <mergeCell ref="C6:C7"/>
    <mergeCell ref="B6:B7"/>
    <mergeCell ref="A6:A7"/>
    <mergeCell ref="I6:I7"/>
    <mergeCell ref="A23:C23"/>
    <mergeCell ref="A25:C25"/>
    <mergeCell ref="A26:C26"/>
    <mergeCell ref="A34:A35"/>
    <mergeCell ref="I34:I35"/>
    <mergeCell ref="A2:I4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A16" zoomScale="70" zoomScaleNormal="70" workbookViewId="0">
      <selection activeCell="I23" sqref="I23"/>
    </sheetView>
  </sheetViews>
  <sheetFormatPr defaultRowHeight="15.75" x14ac:dyDescent="0.25"/>
  <cols>
    <col min="1" max="1" width="5.85546875" style="2" customWidth="1"/>
    <col min="2" max="2" width="19" style="2" customWidth="1"/>
    <col min="3" max="3" width="25.28515625" style="2" customWidth="1"/>
    <col min="4" max="4" width="16.42578125" style="2" customWidth="1"/>
    <col min="5" max="5" width="19.7109375" style="2" customWidth="1"/>
    <col min="6" max="6" width="14.85546875" style="2" customWidth="1"/>
    <col min="7" max="7" width="14.140625" style="2" customWidth="1"/>
    <col min="8" max="8" width="13.85546875" style="2" customWidth="1"/>
    <col min="9" max="9" width="14.7109375" style="2" customWidth="1"/>
    <col min="10" max="10" width="12.85546875" style="2" customWidth="1"/>
    <col min="11" max="11" width="13.5703125" style="2" customWidth="1"/>
    <col min="12" max="12" width="13.140625" style="2" customWidth="1"/>
    <col min="13" max="13" width="16.140625" style="2" customWidth="1"/>
    <col min="14" max="14" width="17.28515625" style="2" customWidth="1"/>
    <col min="15" max="15" width="11.140625" style="2" bestFit="1" customWidth="1"/>
    <col min="16" max="16384" width="9.140625" style="2"/>
  </cols>
  <sheetData>
    <row r="1" spans="1:15" x14ac:dyDescent="0.25">
      <c r="L1" s="147" t="s">
        <v>277</v>
      </c>
      <c r="M1" s="147"/>
      <c r="N1" s="147"/>
    </row>
    <row r="2" spans="1:15" x14ac:dyDescent="0.25">
      <c r="A2" s="153" t="s">
        <v>92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5" ht="1.5" customHeight="1" x14ac:dyDescent="0.2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5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6" spans="1:15" ht="62.25" customHeight="1" x14ac:dyDescent="0.25">
      <c r="A6" s="227" t="s">
        <v>23</v>
      </c>
      <c r="B6" s="226" t="s">
        <v>43</v>
      </c>
      <c r="C6" s="226" t="s">
        <v>51</v>
      </c>
      <c r="D6" s="226" t="s">
        <v>44</v>
      </c>
      <c r="E6" s="226" t="s">
        <v>45</v>
      </c>
      <c r="F6" s="226" t="s">
        <v>46</v>
      </c>
      <c r="G6" s="226" t="s">
        <v>47</v>
      </c>
      <c r="H6" s="227" t="s">
        <v>48</v>
      </c>
      <c r="I6" s="227"/>
      <c r="J6" s="227"/>
      <c r="K6" s="227"/>
      <c r="L6" s="227"/>
      <c r="M6" s="226" t="s">
        <v>49</v>
      </c>
      <c r="N6" s="226" t="s">
        <v>50</v>
      </c>
    </row>
    <row r="7" spans="1:15" ht="38.25" customHeight="1" x14ac:dyDescent="0.25">
      <c r="A7" s="227"/>
      <c r="B7" s="226"/>
      <c r="C7" s="226"/>
      <c r="D7" s="226"/>
      <c r="E7" s="226"/>
      <c r="F7" s="226"/>
      <c r="G7" s="226"/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226"/>
      <c r="N7" s="226"/>
    </row>
    <row r="8" spans="1:1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15">
        <v>13</v>
      </c>
      <c r="N8" s="15">
        <v>14</v>
      </c>
    </row>
    <row r="9" spans="1:15" ht="140.25" x14ac:dyDescent="0.25">
      <c r="A9" s="123">
        <v>1</v>
      </c>
      <c r="B9" s="122" t="s">
        <v>343</v>
      </c>
      <c r="C9" s="97" t="s">
        <v>314</v>
      </c>
      <c r="D9" s="98" t="s">
        <v>76</v>
      </c>
      <c r="E9" s="97" t="s">
        <v>77</v>
      </c>
      <c r="F9" s="44">
        <v>0</v>
      </c>
      <c r="G9" s="44">
        <f>SUM(H9:L9)</f>
        <v>287009</v>
      </c>
      <c r="H9" s="44">
        <f>'Обоснование Финансовых ресурсов'!D8</f>
        <v>38140.400000000001</v>
      </c>
      <c r="I9" s="44">
        <v>62868.6</v>
      </c>
      <c r="J9" s="44">
        <v>62000</v>
      </c>
      <c r="K9" s="44">
        <v>62000</v>
      </c>
      <c r="L9" s="44">
        <v>62000</v>
      </c>
      <c r="M9" s="97" t="s">
        <v>315</v>
      </c>
      <c r="N9" s="118" t="s">
        <v>316</v>
      </c>
    </row>
    <row r="10" spans="1:15" ht="129" customHeight="1" x14ac:dyDescent="0.25">
      <c r="A10" s="123">
        <v>2</v>
      </c>
      <c r="B10" s="122" t="s">
        <v>310</v>
      </c>
      <c r="C10" s="112" t="s">
        <v>351</v>
      </c>
      <c r="D10" s="114" t="s">
        <v>76</v>
      </c>
      <c r="E10" s="112">
        <v>2015</v>
      </c>
      <c r="F10" s="44">
        <v>63305.29</v>
      </c>
      <c r="G10" s="44">
        <f>SUM(H10:L10)</f>
        <v>26110.699999999997</v>
      </c>
      <c r="H10" s="44">
        <f>'Обоснование Финансовых ресурсов'!D9</f>
        <v>26110.699999999997</v>
      </c>
      <c r="I10" s="44">
        <v>0</v>
      </c>
      <c r="J10" s="44">
        <v>0</v>
      </c>
      <c r="K10" s="44">
        <v>0</v>
      </c>
      <c r="L10" s="44">
        <v>0</v>
      </c>
      <c r="M10" s="37" t="s">
        <v>83</v>
      </c>
      <c r="N10" s="112" t="s">
        <v>316</v>
      </c>
    </row>
    <row r="11" spans="1:15" customFormat="1" ht="120.75" customHeight="1" x14ac:dyDescent="0.25">
      <c r="A11" s="122">
        <v>3</v>
      </c>
      <c r="B11" s="33" t="s">
        <v>344</v>
      </c>
      <c r="C11" s="37" t="s">
        <v>352</v>
      </c>
      <c r="D11" s="37" t="s">
        <v>78</v>
      </c>
      <c r="E11" s="41" t="s">
        <v>77</v>
      </c>
      <c r="F11" s="42">
        <v>59355.3</v>
      </c>
      <c r="G11" s="42">
        <f t="shared" ref="G11:G13" si="0">H11+I11+J11+K11+L11</f>
        <v>42235.4</v>
      </c>
      <c r="H11" s="42">
        <f>'Обоснование Финансовых ресурсов'!D10</f>
        <v>11035.4</v>
      </c>
      <c r="I11" s="57">
        <v>7200</v>
      </c>
      <c r="J11" s="57">
        <v>8000</v>
      </c>
      <c r="K11" s="42">
        <v>8000</v>
      </c>
      <c r="L11" s="42">
        <v>8000</v>
      </c>
      <c r="M11" s="37" t="s">
        <v>83</v>
      </c>
      <c r="N11" s="37" t="s">
        <v>354</v>
      </c>
      <c r="O11" s="34"/>
    </row>
    <row r="12" spans="1:15" customFormat="1" ht="38.25" x14ac:dyDescent="0.25">
      <c r="A12" s="223">
        <v>4</v>
      </c>
      <c r="B12" s="223" t="s">
        <v>280</v>
      </c>
      <c r="C12" s="223" t="s">
        <v>353</v>
      </c>
      <c r="D12" s="37" t="s">
        <v>78</v>
      </c>
      <c r="E12" s="223" t="s">
        <v>77</v>
      </c>
      <c r="F12" s="42">
        <v>39700</v>
      </c>
      <c r="G12" s="42">
        <f t="shared" si="0"/>
        <v>14213.4</v>
      </c>
      <c r="H12" s="42">
        <f>'Обоснование Финансовых ресурсов'!D11</f>
        <v>14213.4</v>
      </c>
      <c r="I12" s="57">
        <v>0</v>
      </c>
      <c r="J12" s="57">
        <v>0</v>
      </c>
      <c r="K12" s="42">
        <v>0</v>
      </c>
      <c r="L12" s="42">
        <v>0</v>
      </c>
      <c r="M12" s="223" t="s">
        <v>83</v>
      </c>
      <c r="N12" s="223" t="s">
        <v>355</v>
      </c>
      <c r="O12" s="34"/>
    </row>
    <row r="13" spans="1:15" customFormat="1" ht="25.5" x14ac:dyDescent="0.25">
      <c r="A13" s="228"/>
      <c r="B13" s="228"/>
      <c r="C13" s="228"/>
      <c r="D13" s="37" t="s">
        <v>339</v>
      </c>
      <c r="E13" s="224"/>
      <c r="F13" s="36">
        <v>0</v>
      </c>
      <c r="G13" s="99">
        <f t="shared" si="0"/>
        <v>60000</v>
      </c>
      <c r="H13" s="99">
        <v>0</v>
      </c>
      <c r="I13" s="36">
        <v>15000</v>
      </c>
      <c r="J13" s="36">
        <v>15000</v>
      </c>
      <c r="K13" s="36">
        <v>15000</v>
      </c>
      <c r="L13" s="36">
        <v>15000</v>
      </c>
      <c r="M13" s="228"/>
      <c r="N13" s="228"/>
      <c r="O13" s="34"/>
    </row>
    <row r="14" spans="1:15" customFormat="1" ht="38.25" x14ac:dyDescent="0.25">
      <c r="A14" s="224"/>
      <c r="B14" s="224"/>
      <c r="C14" s="224"/>
      <c r="D14" s="37" t="s">
        <v>79</v>
      </c>
      <c r="E14" s="35" t="s">
        <v>77</v>
      </c>
      <c r="F14" s="36">
        <v>10000</v>
      </c>
      <c r="G14" s="36">
        <f>SUM(H14:L14)</f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224"/>
      <c r="N14" s="224"/>
      <c r="O14" s="34"/>
    </row>
    <row r="15" spans="1:15" customFormat="1" ht="76.5" x14ac:dyDescent="0.25">
      <c r="A15" s="97">
        <v>5</v>
      </c>
      <c r="B15" s="33" t="s">
        <v>341</v>
      </c>
      <c r="C15" s="33" t="s">
        <v>357</v>
      </c>
      <c r="D15" s="33" t="s">
        <v>78</v>
      </c>
      <c r="E15" s="41" t="s">
        <v>77</v>
      </c>
      <c r="F15" s="42">
        <v>7381.7</v>
      </c>
      <c r="G15" s="42">
        <f>H15+I15+J15+K15+L15</f>
        <v>23898.3</v>
      </c>
      <c r="H15" s="43">
        <f>'Обоснование Финансовых ресурсов'!D13</f>
        <v>4504.1000000000004</v>
      </c>
      <c r="I15" s="57">
        <v>4394.2</v>
      </c>
      <c r="J15" s="57">
        <v>5000</v>
      </c>
      <c r="K15" s="42">
        <v>5000</v>
      </c>
      <c r="L15" s="42">
        <v>5000</v>
      </c>
      <c r="M15" s="223" t="s">
        <v>83</v>
      </c>
      <c r="N15" s="33" t="s">
        <v>358</v>
      </c>
    </row>
    <row r="16" spans="1:15" customFormat="1" ht="51" x14ac:dyDescent="0.25">
      <c r="A16" s="120">
        <v>6</v>
      </c>
      <c r="B16" s="37" t="s">
        <v>342</v>
      </c>
      <c r="C16" s="122" t="s">
        <v>359</v>
      </c>
      <c r="D16" s="122" t="s">
        <v>78</v>
      </c>
      <c r="E16" s="118" t="s">
        <v>77</v>
      </c>
      <c r="F16" s="99">
        <v>10000</v>
      </c>
      <c r="G16" s="99">
        <f>H16+I16+J16+K16+L16</f>
        <v>53715.5</v>
      </c>
      <c r="H16" s="43">
        <f>'Обоснование Финансовых ресурсов'!D14</f>
        <v>10331.5</v>
      </c>
      <c r="I16" s="99">
        <v>10846</v>
      </c>
      <c r="J16" s="99">
        <v>10846</v>
      </c>
      <c r="K16" s="99">
        <v>10846</v>
      </c>
      <c r="L16" s="99">
        <v>10846</v>
      </c>
      <c r="M16" s="224"/>
      <c r="N16" s="37" t="s">
        <v>360</v>
      </c>
    </row>
    <row r="17" spans="1:14" customFormat="1" ht="38.25" x14ac:dyDescent="0.25">
      <c r="A17" s="223">
        <v>7</v>
      </c>
      <c r="B17" s="223" t="s">
        <v>345</v>
      </c>
      <c r="C17" s="33" t="s">
        <v>82</v>
      </c>
      <c r="D17" s="33" t="s">
        <v>78</v>
      </c>
      <c r="E17" s="41" t="s">
        <v>318</v>
      </c>
      <c r="F17" s="42">
        <v>1495.9</v>
      </c>
      <c r="G17" s="44">
        <f t="shared" ref="G17:G22" si="1">SUM(H17:L17)</f>
        <v>5924</v>
      </c>
      <c r="H17" s="42">
        <f>'Обоснование Финансовых ресурсов'!D16</f>
        <v>1481</v>
      </c>
      <c r="I17" s="57">
        <v>1481</v>
      </c>
      <c r="J17" s="57">
        <v>1481</v>
      </c>
      <c r="K17" s="42">
        <v>1481</v>
      </c>
      <c r="L17" s="42">
        <v>0</v>
      </c>
      <c r="M17" s="223" t="s">
        <v>83</v>
      </c>
      <c r="N17" s="223" t="s">
        <v>82</v>
      </c>
    </row>
    <row r="18" spans="1:14" customFormat="1" ht="38.25" x14ac:dyDescent="0.25">
      <c r="A18" s="224"/>
      <c r="B18" s="224"/>
      <c r="C18" s="33" t="s">
        <v>82</v>
      </c>
      <c r="D18" s="33" t="s">
        <v>79</v>
      </c>
      <c r="E18" s="41" t="s">
        <v>318</v>
      </c>
      <c r="F18" s="42">
        <v>8379</v>
      </c>
      <c r="G18" s="44">
        <f t="shared" si="1"/>
        <v>6691.1399999999994</v>
      </c>
      <c r="H18" s="42">
        <f>'Обоснование Финансовых ресурсов'!D15</f>
        <v>3345.6</v>
      </c>
      <c r="I18" s="57">
        <v>3345.54</v>
      </c>
      <c r="J18" s="57">
        <v>0</v>
      </c>
      <c r="K18" s="42">
        <v>0</v>
      </c>
      <c r="L18" s="42">
        <v>0</v>
      </c>
      <c r="M18" s="224"/>
      <c r="N18" s="224"/>
    </row>
    <row r="19" spans="1:14" customFormat="1" ht="127.5" x14ac:dyDescent="0.25">
      <c r="A19" s="97">
        <v>8</v>
      </c>
      <c r="B19" s="76" t="s">
        <v>281</v>
      </c>
      <c r="C19" s="76" t="s">
        <v>282</v>
      </c>
      <c r="D19" s="76" t="s">
        <v>76</v>
      </c>
      <c r="E19" s="75" t="s">
        <v>77</v>
      </c>
      <c r="F19" s="77">
        <v>0</v>
      </c>
      <c r="G19" s="44">
        <f t="shared" si="1"/>
        <v>25509</v>
      </c>
      <c r="H19" s="77">
        <f>'Обоснование Финансовых ресурсов'!D17</f>
        <v>25509</v>
      </c>
      <c r="I19" s="77">
        <v>0</v>
      </c>
      <c r="J19" s="77">
        <v>0</v>
      </c>
      <c r="K19" s="77">
        <v>0</v>
      </c>
      <c r="L19" s="77">
        <v>0</v>
      </c>
      <c r="M19" s="37" t="s">
        <v>83</v>
      </c>
      <c r="N19" s="76" t="s">
        <v>356</v>
      </c>
    </row>
    <row r="20" spans="1:14" customFormat="1" ht="76.5" x14ac:dyDescent="0.25">
      <c r="A20" s="97">
        <v>9</v>
      </c>
      <c r="B20" s="81" t="s">
        <v>293</v>
      </c>
      <c r="C20" s="81" t="s">
        <v>294</v>
      </c>
      <c r="D20" s="81" t="s">
        <v>76</v>
      </c>
      <c r="E20" s="80" t="s">
        <v>77</v>
      </c>
      <c r="F20" s="82">
        <v>0</v>
      </c>
      <c r="G20" s="44">
        <f t="shared" si="1"/>
        <v>290.79999999999995</v>
      </c>
      <c r="H20" s="82">
        <f>'Обоснование Финансовых ресурсов'!D18</f>
        <v>290.79999999999995</v>
      </c>
      <c r="I20" s="82">
        <v>0</v>
      </c>
      <c r="J20" s="82">
        <v>0</v>
      </c>
      <c r="K20" s="82">
        <v>0</v>
      </c>
      <c r="L20" s="82">
        <v>0</v>
      </c>
      <c r="M20" s="37" t="s">
        <v>83</v>
      </c>
      <c r="N20" s="81" t="s">
        <v>294</v>
      </c>
    </row>
    <row r="21" spans="1:14" customFormat="1" ht="89.25" x14ac:dyDescent="0.25">
      <c r="A21" s="212">
        <v>10</v>
      </c>
      <c r="B21" s="98" t="s">
        <v>312</v>
      </c>
      <c r="C21" s="98" t="s">
        <v>317</v>
      </c>
      <c r="D21" s="98" t="s">
        <v>76</v>
      </c>
      <c r="E21" s="97">
        <v>2015</v>
      </c>
      <c r="F21" s="99">
        <v>0</v>
      </c>
      <c r="G21" s="44">
        <f t="shared" si="1"/>
        <v>1300.5999999999999</v>
      </c>
      <c r="H21" s="99">
        <f>'Обоснование Финансовых ресурсов'!D19</f>
        <v>30</v>
      </c>
      <c r="I21" s="99">
        <v>1270.5999999999999</v>
      </c>
      <c r="J21" s="99">
        <v>0</v>
      </c>
      <c r="K21" s="99">
        <v>0</v>
      </c>
      <c r="L21" s="99">
        <v>0</v>
      </c>
      <c r="M21" s="223" t="s">
        <v>83</v>
      </c>
      <c r="N21" s="225" t="s">
        <v>337</v>
      </c>
    </row>
    <row r="22" spans="1:14" customFormat="1" ht="89.25" x14ac:dyDescent="0.25">
      <c r="A22" s="212"/>
      <c r="B22" s="131" t="s">
        <v>312</v>
      </c>
      <c r="C22" s="98" t="s">
        <v>317</v>
      </c>
      <c r="D22" s="98" t="s">
        <v>79</v>
      </c>
      <c r="E22" s="97">
        <v>2015</v>
      </c>
      <c r="F22" s="99">
        <v>0</v>
      </c>
      <c r="G22" s="44">
        <f t="shared" si="1"/>
        <v>5983.0599999999995</v>
      </c>
      <c r="H22" s="99">
        <f>'Обоснование Финансовых ресурсов'!D20</f>
        <v>3100</v>
      </c>
      <c r="I22" s="99">
        <v>2883.06</v>
      </c>
      <c r="J22" s="99">
        <v>0</v>
      </c>
      <c r="K22" s="99">
        <v>0</v>
      </c>
      <c r="L22" s="99">
        <v>0</v>
      </c>
      <c r="M22" s="224"/>
      <c r="N22" s="225"/>
    </row>
    <row r="23" spans="1:14" customFormat="1" ht="63.75" x14ac:dyDescent="0.25">
      <c r="A23" s="133">
        <v>11</v>
      </c>
      <c r="B23" s="135" t="s">
        <v>378</v>
      </c>
      <c r="C23" s="135" t="s">
        <v>383</v>
      </c>
      <c r="D23" s="135" t="s">
        <v>76</v>
      </c>
      <c r="E23" s="133" t="s">
        <v>384</v>
      </c>
      <c r="F23" s="99">
        <v>0</v>
      </c>
      <c r="G23" s="44">
        <f>SUM(H23:L23)</f>
        <v>100</v>
      </c>
      <c r="H23" s="99">
        <v>0</v>
      </c>
      <c r="I23" s="99">
        <v>100</v>
      </c>
      <c r="J23" s="99">
        <v>0</v>
      </c>
      <c r="K23" s="99">
        <v>0</v>
      </c>
      <c r="L23" s="99">
        <v>0</v>
      </c>
      <c r="M23" s="134" t="s">
        <v>83</v>
      </c>
      <c r="N23" s="135" t="s">
        <v>385</v>
      </c>
    </row>
    <row r="24" spans="1:14" customFormat="1" ht="112.5" customHeight="1" x14ac:dyDescent="0.25">
      <c r="A24" s="142">
        <v>12</v>
      </c>
      <c r="B24" s="139" t="s">
        <v>434</v>
      </c>
      <c r="C24" s="143" t="s">
        <v>429</v>
      </c>
      <c r="D24" s="143" t="s">
        <v>76</v>
      </c>
      <c r="E24" s="142">
        <v>2016</v>
      </c>
      <c r="F24" s="144">
        <v>0</v>
      </c>
      <c r="G24" s="145">
        <f>SUM(H24:L24)</f>
        <v>225.4</v>
      </c>
      <c r="H24" s="144">
        <v>0</v>
      </c>
      <c r="I24" s="144">
        <v>225.4</v>
      </c>
      <c r="J24" s="144">
        <v>0</v>
      </c>
      <c r="K24" s="144">
        <v>0</v>
      </c>
      <c r="L24" s="144">
        <v>0</v>
      </c>
      <c r="M24" s="146" t="s">
        <v>315</v>
      </c>
      <c r="N24" s="143" t="s">
        <v>435</v>
      </c>
    </row>
    <row r="25" spans="1:14" x14ac:dyDescent="0.25">
      <c r="A25" s="194" t="s">
        <v>18</v>
      </c>
      <c r="B25" s="194"/>
      <c r="C25" s="194"/>
      <c r="D25" s="194"/>
      <c r="E25" s="194"/>
      <c r="F25" s="6">
        <f t="shared" ref="F25:L25" si="2">SUM(F9:F24)</f>
        <v>199617.19</v>
      </c>
      <c r="G25" s="6">
        <f t="shared" si="2"/>
        <v>553206.30000000016</v>
      </c>
      <c r="H25" s="6">
        <f t="shared" si="2"/>
        <v>138091.9</v>
      </c>
      <c r="I25" s="6">
        <f t="shared" si="2"/>
        <v>109614.39999999999</v>
      </c>
      <c r="J25" s="6">
        <f t="shared" si="2"/>
        <v>102327</v>
      </c>
      <c r="K25" s="6">
        <f t="shared" si="2"/>
        <v>102327</v>
      </c>
      <c r="L25" s="6">
        <f t="shared" si="2"/>
        <v>100846</v>
      </c>
      <c r="M25" s="48" t="s">
        <v>33</v>
      </c>
      <c r="N25" s="40" t="s">
        <v>33</v>
      </c>
    </row>
    <row r="26" spans="1:14" x14ac:dyDescent="0.25">
      <c r="A26" s="194" t="s">
        <v>94</v>
      </c>
      <c r="B26" s="194"/>
      <c r="C26" s="194"/>
      <c r="D26" s="194"/>
      <c r="E26" s="194"/>
      <c r="F26" s="6">
        <f>F25-F27-F28</f>
        <v>181238.19</v>
      </c>
      <c r="G26" s="6">
        <f t="shared" ref="G26:L26" si="3">G25-G27-G28</f>
        <v>480532.10000000021</v>
      </c>
      <c r="H26" s="6">
        <f t="shared" si="3"/>
        <v>131646.29999999999</v>
      </c>
      <c r="I26" s="6">
        <f t="shared" si="3"/>
        <v>88385.799999999988</v>
      </c>
      <c r="J26" s="6">
        <f t="shared" si="3"/>
        <v>87327</v>
      </c>
      <c r="K26" s="6">
        <f t="shared" si="3"/>
        <v>87327</v>
      </c>
      <c r="L26" s="6">
        <f t="shared" si="3"/>
        <v>85846</v>
      </c>
      <c r="M26" s="48" t="s">
        <v>33</v>
      </c>
      <c r="N26" s="47" t="s">
        <v>33</v>
      </c>
    </row>
    <row r="27" spans="1:14" x14ac:dyDescent="0.25">
      <c r="A27" s="194" t="s">
        <v>97</v>
      </c>
      <c r="B27" s="194"/>
      <c r="C27" s="194"/>
      <c r="D27" s="194"/>
      <c r="E27" s="194"/>
      <c r="F27" s="6">
        <f t="shared" ref="F27:L27" si="4">SUM(F22,F18,F14)</f>
        <v>18379</v>
      </c>
      <c r="G27" s="6">
        <f t="shared" si="4"/>
        <v>12674.199999999999</v>
      </c>
      <c r="H27" s="6">
        <f t="shared" si="4"/>
        <v>6445.6</v>
      </c>
      <c r="I27" s="6">
        <f t="shared" si="4"/>
        <v>6228.6</v>
      </c>
      <c r="J27" s="6">
        <f t="shared" si="4"/>
        <v>0</v>
      </c>
      <c r="K27" s="6">
        <f t="shared" si="4"/>
        <v>0</v>
      </c>
      <c r="L27" s="6">
        <f t="shared" si="4"/>
        <v>0</v>
      </c>
      <c r="M27" s="48" t="s">
        <v>33</v>
      </c>
      <c r="N27" s="47" t="s">
        <v>33</v>
      </c>
    </row>
    <row r="28" spans="1:14" x14ac:dyDescent="0.25">
      <c r="A28" s="194" t="s">
        <v>339</v>
      </c>
      <c r="B28" s="194"/>
      <c r="C28" s="194"/>
      <c r="D28" s="194"/>
      <c r="E28" s="194"/>
      <c r="F28" s="6">
        <f>SUM(F13)</f>
        <v>0</v>
      </c>
      <c r="G28" s="6">
        <f t="shared" ref="G28:L28" si="5">SUM(G13)</f>
        <v>60000</v>
      </c>
      <c r="H28" s="6">
        <f t="shared" si="5"/>
        <v>0</v>
      </c>
      <c r="I28" s="6">
        <f t="shared" si="5"/>
        <v>15000</v>
      </c>
      <c r="J28" s="6">
        <f t="shared" si="5"/>
        <v>15000</v>
      </c>
      <c r="K28" s="6">
        <f t="shared" si="5"/>
        <v>15000</v>
      </c>
      <c r="L28" s="6">
        <f t="shared" si="5"/>
        <v>15000</v>
      </c>
      <c r="M28" s="122" t="s">
        <v>33</v>
      </c>
      <c r="N28" s="116" t="s">
        <v>33</v>
      </c>
    </row>
    <row r="29" spans="1:14" x14ac:dyDescent="0.25">
      <c r="A29" s="58"/>
      <c r="B29" s="58"/>
      <c r="C29" s="58"/>
      <c r="D29" s="58"/>
      <c r="E29" s="58"/>
      <c r="F29" s="29"/>
      <c r="G29" s="29"/>
      <c r="H29" s="29"/>
      <c r="I29" s="29"/>
      <c r="J29" s="29"/>
      <c r="K29" s="29"/>
      <c r="L29" s="29"/>
      <c r="M29" s="56"/>
      <c r="N29" s="27"/>
    </row>
    <row r="30" spans="1:14" x14ac:dyDescent="0.25">
      <c r="A30" s="58"/>
      <c r="B30" s="58"/>
      <c r="C30" s="58"/>
      <c r="D30" s="58"/>
      <c r="E30" s="58"/>
      <c r="F30" s="29"/>
      <c r="G30" s="29"/>
      <c r="H30" s="29"/>
      <c r="I30" s="29"/>
      <c r="J30" s="29"/>
      <c r="K30" s="29"/>
      <c r="L30" s="29"/>
      <c r="M30" s="56"/>
      <c r="N30" s="27"/>
    </row>
    <row r="31" spans="1:14" x14ac:dyDescent="0.25">
      <c r="A31" s="58"/>
      <c r="B31" s="58"/>
      <c r="C31" s="58"/>
      <c r="D31" s="58"/>
      <c r="E31" s="58"/>
      <c r="F31" s="29"/>
      <c r="G31" s="29"/>
      <c r="H31" s="29"/>
      <c r="I31" s="29"/>
      <c r="J31" s="29"/>
      <c r="K31" s="29"/>
      <c r="L31" s="29"/>
      <c r="M31" s="56"/>
      <c r="N31" s="27"/>
    </row>
    <row r="32" spans="1:14" x14ac:dyDescent="0.25">
      <c r="A32" s="58"/>
      <c r="B32" s="58"/>
      <c r="C32" s="58"/>
      <c r="D32" s="58"/>
      <c r="E32" s="58"/>
      <c r="F32" s="29"/>
      <c r="G32" s="29"/>
      <c r="H32" s="29"/>
      <c r="I32" s="29"/>
      <c r="J32" s="29"/>
      <c r="K32" s="29"/>
      <c r="L32" s="29"/>
      <c r="M32" s="56"/>
      <c r="N32" s="27"/>
    </row>
    <row r="33" spans="1:14" x14ac:dyDescent="0.25">
      <c r="A33" s="58"/>
      <c r="B33" s="58"/>
      <c r="C33" s="58"/>
      <c r="D33" s="58"/>
      <c r="E33" s="58"/>
      <c r="F33" s="29"/>
      <c r="G33" s="29"/>
      <c r="H33" s="29"/>
      <c r="I33" s="29"/>
      <c r="J33" s="29"/>
      <c r="K33" s="29"/>
      <c r="L33" s="29"/>
      <c r="M33" s="56"/>
      <c r="N33" s="27"/>
    </row>
    <row r="34" spans="1:14" x14ac:dyDescent="0.25">
      <c r="A34" s="58"/>
      <c r="B34" s="58"/>
      <c r="C34" s="58"/>
      <c r="D34" s="58"/>
      <c r="E34" s="58"/>
      <c r="F34" s="29"/>
      <c r="G34" s="29"/>
      <c r="H34" s="29"/>
      <c r="I34" s="29"/>
      <c r="J34" s="29"/>
      <c r="K34" s="29"/>
      <c r="L34" s="29"/>
      <c r="M34" s="56"/>
      <c r="N34" s="27"/>
    </row>
    <row r="35" spans="1:14" x14ac:dyDescent="0.25">
      <c r="A35" s="58"/>
      <c r="B35" s="58"/>
      <c r="C35" s="58"/>
      <c r="D35" s="58"/>
      <c r="E35" s="58"/>
      <c r="F35" s="29"/>
      <c r="G35" s="29"/>
      <c r="H35" s="29"/>
      <c r="I35" s="29"/>
      <c r="J35" s="29"/>
      <c r="K35" s="29"/>
      <c r="L35" s="29"/>
      <c r="M35" s="56"/>
      <c r="N35" s="27"/>
    </row>
    <row r="36" spans="1:14" x14ac:dyDescent="0.25">
      <c r="A36" s="58"/>
      <c r="B36" s="58"/>
      <c r="C36" s="58"/>
      <c r="D36" s="58"/>
      <c r="E36" s="58"/>
      <c r="F36" s="29"/>
      <c r="G36" s="29"/>
      <c r="H36" s="29"/>
      <c r="I36" s="29"/>
      <c r="J36" s="29"/>
      <c r="K36" s="29"/>
      <c r="L36" s="29"/>
      <c r="M36" s="56"/>
      <c r="N36" s="27"/>
    </row>
    <row r="37" spans="1:14" x14ac:dyDescent="0.25">
      <c r="A37" s="58"/>
      <c r="B37" s="58"/>
      <c r="C37" s="58"/>
      <c r="D37" s="58"/>
      <c r="E37" s="58"/>
      <c r="F37" s="29"/>
      <c r="G37" s="29"/>
      <c r="H37" s="29"/>
      <c r="I37" s="29"/>
      <c r="J37" s="29"/>
      <c r="K37" s="29"/>
      <c r="L37" s="29"/>
      <c r="M37" s="56"/>
      <c r="N37" s="27"/>
    </row>
    <row r="38" spans="1:14" x14ac:dyDescent="0.25">
      <c r="A38" s="58"/>
      <c r="B38" s="58"/>
      <c r="C38" s="58"/>
      <c r="D38" s="58"/>
      <c r="E38" s="58"/>
      <c r="F38" s="29"/>
      <c r="G38" s="29"/>
      <c r="H38" s="29"/>
      <c r="I38" s="29"/>
      <c r="J38" s="29"/>
      <c r="K38" s="29"/>
      <c r="L38" s="29"/>
      <c r="M38" s="56"/>
      <c r="N38" s="27"/>
    </row>
    <row r="39" spans="1:14" x14ac:dyDescent="0.25">
      <c r="A39" s="58"/>
      <c r="B39" s="58"/>
      <c r="C39" s="58"/>
      <c r="D39" s="58"/>
      <c r="E39" s="58"/>
      <c r="F39" s="29"/>
      <c r="G39" s="29"/>
      <c r="H39" s="29"/>
      <c r="I39" s="29"/>
      <c r="J39" s="29"/>
      <c r="K39" s="29"/>
      <c r="L39" s="29"/>
      <c r="M39" s="56"/>
      <c r="N39" s="27"/>
    </row>
    <row r="40" spans="1:14" x14ac:dyDescent="0.25">
      <c r="A40" s="58"/>
      <c r="B40" s="58"/>
      <c r="C40" s="58"/>
      <c r="D40" s="58"/>
      <c r="E40" s="58"/>
      <c r="F40" s="29"/>
      <c r="G40" s="29"/>
      <c r="H40" s="29"/>
      <c r="I40" s="29"/>
      <c r="J40" s="29"/>
      <c r="K40" s="29"/>
      <c r="L40" s="29"/>
      <c r="M40" s="56"/>
      <c r="N40" s="27"/>
    </row>
    <row r="41" spans="1:14" x14ac:dyDescent="0.25">
      <c r="A41" s="58"/>
      <c r="B41" s="58"/>
      <c r="C41" s="58"/>
      <c r="D41" s="58"/>
      <c r="E41" s="58"/>
      <c r="F41" s="29"/>
      <c r="G41" s="29"/>
      <c r="H41" s="29"/>
      <c r="I41" s="29"/>
      <c r="J41" s="29"/>
      <c r="K41" s="29"/>
      <c r="L41" s="29"/>
      <c r="M41" s="56"/>
      <c r="N41" s="27"/>
    </row>
    <row r="42" spans="1:14" x14ac:dyDescent="0.25">
      <c r="A42" s="58"/>
      <c r="B42" s="58"/>
      <c r="C42" s="58"/>
      <c r="D42" s="58"/>
      <c r="E42" s="58"/>
      <c r="F42" s="29"/>
      <c r="G42" s="29"/>
      <c r="H42" s="29"/>
      <c r="I42" s="29"/>
      <c r="J42" s="29"/>
      <c r="K42" s="29"/>
      <c r="L42" s="29"/>
      <c r="M42" s="56"/>
      <c r="N42" s="27"/>
    </row>
    <row r="43" spans="1:14" x14ac:dyDescent="0.25">
      <c r="A43" s="58"/>
      <c r="B43" s="58"/>
      <c r="C43" s="58"/>
      <c r="D43" s="58"/>
      <c r="E43" s="58"/>
      <c r="F43" s="29"/>
      <c r="G43" s="29"/>
      <c r="H43" s="29"/>
      <c r="I43" s="29"/>
      <c r="J43" s="29"/>
      <c r="K43" s="29"/>
      <c r="L43" s="29"/>
      <c r="M43" s="56"/>
      <c r="N43" s="27"/>
    </row>
    <row r="44" spans="1:14" x14ac:dyDescent="0.25">
      <c r="A44" s="58"/>
      <c r="B44" s="58"/>
      <c r="C44" s="58"/>
      <c r="D44" s="58"/>
      <c r="E44" s="58"/>
      <c r="F44" s="29"/>
      <c r="G44" s="29"/>
      <c r="H44" s="29"/>
      <c r="I44" s="29"/>
      <c r="J44" s="29"/>
      <c r="K44" s="29"/>
      <c r="L44" s="29"/>
      <c r="M44" s="56"/>
      <c r="N44" s="27"/>
    </row>
    <row r="45" spans="1:14" x14ac:dyDescent="0.25">
      <c r="A45" s="58"/>
      <c r="B45" s="58"/>
      <c r="C45" s="58"/>
      <c r="D45" s="58"/>
      <c r="E45" s="58"/>
      <c r="F45" s="29"/>
      <c r="G45" s="29"/>
      <c r="H45" s="29"/>
      <c r="I45" s="29"/>
      <c r="J45" s="29"/>
      <c r="K45" s="29"/>
      <c r="L45" s="29"/>
      <c r="M45" s="56"/>
      <c r="N45" s="27"/>
    </row>
    <row r="46" spans="1:14" x14ac:dyDescent="0.25">
      <c r="A46" s="58"/>
      <c r="B46" s="58"/>
      <c r="C46" s="58"/>
      <c r="D46" s="58"/>
      <c r="E46" s="58"/>
      <c r="F46" s="29"/>
      <c r="G46" s="29"/>
      <c r="H46" s="29"/>
      <c r="I46" s="29"/>
      <c r="J46" s="29"/>
      <c r="K46" s="29"/>
      <c r="L46" s="29"/>
      <c r="M46" s="56"/>
      <c r="N46" s="27"/>
    </row>
    <row r="47" spans="1:14" x14ac:dyDescent="0.25">
      <c r="A47" s="58"/>
      <c r="B47" s="58"/>
      <c r="C47" s="58"/>
      <c r="D47" s="58"/>
      <c r="E47" s="58"/>
      <c r="F47" s="29"/>
      <c r="G47" s="29"/>
      <c r="H47" s="29"/>
      <c r="I47" s="29"/>
      <c r="J47" s="29"/>
      <c r="K47" s="29"/>
      <c r="L47" s="29"/>
      <c r="M47" s="56"/>
      <c r="N47" s="27"/>
    </row>
    <row r="48" spans="1:14" x14ac:dyDescent="0.25">
      <c r="A48" s="58"/>
      <c r="B48" s="58"/>
      <c r="C48" s="58"/>
      <c r="D48" s="58"/>
      <c r="E48" s="58"/>
      <c r="F48" s="29"/>
      <c r="G48" s="29"/>
      <c r="H48" s="29"/>
      <c r="I48" s="29"/>
      <c r="J48" s="29"/>
      <c r="K48" s="29"/>
      <c r="L48" s="29"/>
      <c r="M48" s="56"/>
      <c r="N48" s="27"/>
    </row>
    <row r="49" spans="1:14" x14ac:dyDescent="0.25">
      <c r="A49" s="58"/>
      <c r="B49" s="58"/>
      <c r="C49" s="58"/>
      <c r="D49" s="58"/>
      <c r="E49" s="58"/>
      <c r="F49" s="29"/>
      <c r="G49" s="29"/>
      <c r="H49" s="29"/>
      <c r="I49" s="29"/>
      <c r="J49" s="29"/>
      <c r="K49" s="29"/>
      <c r="L49" s="29"/>
      <c r="M49" s="56"/>
      <c r="N49" s="27"/>
    </row>
    <row r="50" spans="1:14" x14ac:dyDescent="0.25">
      <c r="A50" s="58"/>
      <c r="B50" s="58"/>
      <c r="C50" s="58"/>
      <c r="D50" s="58"/>
      <c r="E50" s="58"/>
      <c r="F50" s="29"/>
      <c r="G50" s="29"/>
      <c r="H50" s="29"/>
      <c r="I50" s="29"/>
      <c r="J50" s="29"/>
      <c r="K50" s="29"/>
      <c r="L50" s="29"/>
      <c r="M50" s="56"/>
      <c r="N50" s="27"/>
    </row>
    <row r="51" spans="1:14" x14ac:dyDescent="0.25">
      <c r="A51" s="58"/>
      <c r="B51" s="58"/>
      <c r="C51" s="58"/>
      <c r="D51" s="58"/>
      <c r="E51" s="58"/>
      <c r="F51" s="29"/>
      <c r="G51" s="29"/>
      <c r="H51" s="29"/>
      <c r="I51" s="29"/>
      <c r="J51" s="29"/>
      <c r="K51" s="29"/>
      <c r="L51" s="147" t="s">
        <v>278</v>
      </c>
      <c r="M51" s="147"/>
      <c r="N51" s="147"/>
    </row>
    <row r="52" spans="1:14" x14ac:dyDescent="0.25">
      <c r="A52" s="58"/>
      <c r="B52" s="58"/>
      <c r="C52" s="58"/>
      <c r="D52" s="58"/>
      <c r="E52" s="58"/>
      <c r="F52" s="29"/>
      <c r="G52" s="29"/>
      <c r="H52" s="29"/>
      <c r="I52" s="29"/>
      <c r="J52" s="29"/>
      <c r="K52" s="29"/>
      <c r="L52" s="29"/>
      <c r="M52" s="56"/>
      <c r="N52" s="27"/>
    </row>
    <row r="53" spans="1:14" x14ac:dyDescent="0.25">
      <c r="A53" s="207" t="s">
        <v>93</v>
      </c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</row>
    <row r="54" spans="1:14" x14ac:dyDescent="0.25">
      <c r="A54" s="207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</row>
    <row r="55" spans="1:14" x14ac:dyDescent="0.25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</row>
    <row r="57" spans="1:14" ht="35.25" customHeight="1" x14ac:dyDescent="0.25">
      <c r="A57" s="227" t="s">
        <v>23</v>
      </c>
      <c r="B57" s="226" t="s">
        <v>43</v>
      </c>
      <c r="C57" s="226" t="s">
        <v>51</v>
      </c>
      <c r="D57" s="226" t="s">
        <v>44</v>
      </c>
      <c r="E57" s="226" t="s">
        <v>45</v>
      </c>
      <c r="F57" s="226" t="s">
        <v>46</v>
      </c>
      <c r="G57" s="226" t="s">
        <v>47</v>
      </c>
      <c r="H57" s="227" t="s">
        <v>48</v>
      </c>
      <c r="I57" s="227"/>
      <c r="J57" s="227"/>
      <c r="K57" s="227"/>
      <c r="L57" s="227"/>
      <c r="M57" s="226" t="s">
        <v>49</v>
      </c>
      <c r="N57" s="226" t="s">
        <v>50</v>
      </c>
    </row>
    <row r="58" spans="1:14" ht="55.5" customHeight="1" x14ac:dyDescent="0.25">
      <c r="A58" s="227"/>
      <c r="B58" s="226"/>
      <c r="C58" s="226"/>
      <c r="D58" s="226"/>
      <c r="E58" s="226"/>
      <c r="F58" s="226"/>
      <c r="G58" s="226"/>
      <c r="H58" s="13" t="s">
        <v>13</v>
      </c>
      <c r="I58" s="13" t="s">
        <v>14</v>
      </c>
      <c r="J58" s="13" t="s">
        <v>15</v>
      </c>
      <c r="K58" s="13" t="s">
        <v>16</v>
      </c>
      <c r="L58" s="13" t="s">
        <v>17</v>
      </c>
      <c r="M58" s="226"/>
      <c r="N58" s="226"/>
    </row>
    <row r="59" spans="1:14" x14ac:dyDescent="0.25">
      <c r="A59" s="13">
        <v>1</v>
      </c>
      <c r="B59" s="13">
        <v>2</v>
      </c>
      <c r="C59" s="13">
        <v>3</v>
      </c>
      <c r="D59" s="13">
        <v>4</v>
      </c>
      <c r="E59" s="13">
        <v>5</v>
      </c>
      <c r="F59" s="13">
        <v>6</v>
      </c>
      <c r="G59" s="13">
        <v>7</v>
      </c>
      <c r="H59" s="14">
        <v>8</v>
      </c>
      <c r="I59" s="14">
        <v>9</v>
      </c>
      <c r="J59" s="14">
        <v>10</v>
      </c>
      <c r="K59" s="14">
        <v>11</v>
      </c>
      <c r="L59" s="14">
        <v>12</v>
      </c>
      <c r="M59" s="13">
        <v>13</v>
      </c>
      <c r="N59" s="13">
        <v>14</v>
      </c>
    </row>
    <row r="60" spans="1:14" ht="128.25" x14ac:dyDescent="0.25">
      <c r="A60" s="15">
        <v>1</v>
      </c>
      <c r="B60" s="16" t="s">
        <v>346</v>
      </c>
      <c r="C60" s="16" t="s">
        <v>52</v>
      </c>
      <c r="D60" s="16" t="s">
        <v>25</v>
      </c>
      <c r="E60" s="126">
        <v>50770</v>
      </c>
      <c r="F60" s="17">
        <v>15725.2</v>
      </c>
      <c r="G60" s="17">
        <v>139375.9</v>
      </c>
      <c r="H60" s="17">
        <f>'Обоснование Финансовых ресурсов'!D36</f>
        <v>22871.3</v>
      </c>
      <c r="I60" s="17">
        <v>23912.1</v>
      </c>
      <c r="J60" s="17">
        <v>13115.4</v>
      </c>
      <c r="K60" s="17">
        <v>13115.4</v>
      </c>
      <c r="L60" s="17">
        <v>13115.4</v>
      </c>
      <c r="M60" s="65" t="s">
        <v>127</v>
      </c>
      <c r="N60" s="16" t="s">
        <v>53</v>
      </c>
    </row>
    <row r="61" spans="1:14" ht="38.25" customHeight="1" x14ac:dyDescent="0.25">
      <c r="A61" s="229">
        <v>2</v>
      </c>
      <c r="B61" s="220" t="s">
        <v>42</v>
      </c>
      <c r="C61" s="220" t="s">
        <v>54</v>
      </c>
      <c r="D61" s="61" t="s">
        <v>125</v>
      </c>
      <c r="E61" s="232">
        <v>50770</v>
      </c>
      <c r="F61" s="17">
        <v>0</v>
      </c>
      <c r="G61" s="17">
        <f>SUM(H61:L61)</f>
        <v>0</v>
      </c>
      <c r="H61" s="17">
        <f>'Обоснование Финансовых ресурсов'!D37</f>
        <v>0</v>
      </c>
      <c r="I61" s="17">
        <v>0</v>
      </c>
      <c r="J61" s="17">
        <v>0</v>
      </c>
      <c r="K61" s="17">
        <v>0</v>
      </c>
      <c r="L61" s="17">
        <v>0</v>
      </c>
      <c r="M61" s="220" t="s">
        <v>127</v>
      </c>
      <c r="N61" s="220" t="s">
        <v>55</v>
      </c>
    </row>
    <row r="62" spans="1:14" ht="47.25" x14ac:dyDescent="0.25">
      <c r="A62" s="230"/>
      <c r="B62" s="221"/>
      <c r="C62" s="221"/>
      <c r="D62" s="62" t="s">
        <v>79</v>
      </c>
      <c r="E62" s="233"/>
      <c r="F62" s="17">
        <v>0</v>
      </c>
      <c r="G62" s="17">
        <f t="shared" ref="G62:G65" si="6">SUM(H62:L62)</f>
        <v>0</v>
      </c>
      <c r="H62" s="17">
        <f>'Обоснование Финансовых ресурсов'!D38</f>
        <v>0</v>
      </c>
      <c r="I62" s="17">
        <v>0</v>
      </c>
      <c r="J62" s="17">
        <v>0</v>
      </c>
      <c r="K62" s="17">
        <v>0</v>
      </c>
      <c r="L62" s="17">
        <v>0</v>
      </c>
      <c r="M62" s="221"/>
      <c r="N62" s="221"/>
    </row>
    <row r="63" spans="1:14" ht="47.25" x14ac:dyDescent="0.25">
      <c r="A63" s="230"/>
      <c r="B63" s="221"/>
      <c r="C63" s="221"/>
      <c r="D63" s="62" t="s">
        <v>25</v>
      </c>
      <c r="E63" s="233"/>
      <c r="F63" s="17">
        <v>0</v>
      </c>
      <c r="G63" s="17">
        <f t="shared" si="6"/>
        <v>0</v>
      </c>
      <c r="H63" s="17">
        <f>'Обоснование Финансовых ресурсов'!D39</f>
        <v>0</v>
      </c>
      <c r="I63" s="17">
        <v>0</v>
      </c>
      <c r="J63" s="17">
        <v>0</v>
      </c>
      <c r="K63" s="17">
        <v>0</v>
      </c>
      <c r="L63" s="17">
        <v>0</v>
      </c>
      <c r="M63" s="221"/>
      <c r="N63" s="221"/>
    </row>
    <row r="64" spans="1:14" ht="42" customHeight="1" x14ac:dyDescent="0.25">
      <c r="A64" s="230"/>
      <c r="B64" s="221"/>
      <c r="C64" s="221"/>
      <c r="D64" s="62" t="s">
        <v>126</v>
      </c>
      <c r="E64" s="233"/>
      <c r="F64" s="17">
        <v>11409.2</v>
      </c>
      <c r="G64" s="17">
        <f t="shared" si="6"/>
        <v>966576.14000000013</v>
      </c>
      <c r="H64" s="17">
        <f>'Обоснование Финансовых ресурсов'!D40</f>
        <v>227422.28</v>
      </c>
      <c r="I64" s="17">
        <f>'Обоснование Финансовых ресурсов'!E40</f>
        <v>156643.82999999999</v>
      </c>
      <c r="J64" s="17">
        <f>'Обоснование Финансовых ресурсов'!F40</f>
        <v>161779.93</v>
      </c>
      <c r="K64" s="17">
        <f>'Обоснование Финансовых ресурсов'!G40</f>
        <v>201368.82</v>
      </c>
      <c r="L64" s="17">
        <f>'Обоснование Финансовых ресурсов'!H40</f>
        <v>219361.28</v>
      </c>
      <c r="M64" s="221"/>
      <c r="N64" s="221"/>
    </row>
    <row r="65" spans="1:14" ht="30" customHeight="1" x14ac:dyDescent="0.25">
      <c r="A65" s="231"/>
      <c r="B65" s="222"/>
      <c r="C65" s="222"/>
      <c r="D65" s="62" t="s">
        <v>18</v>
      </c>
      <c r="E65" s="234"/>
      <c r="F65" s="17">
        <v>11409.2</v>
      </c>
      <c r="G65" s="17">
        <f t="shared" si="6"/>
        <v>966576.14000000013</v>
      </c>
      <c r="H65" s="17">
        <f>'Обоснование Финансовых ресурсов'!D41</f>
        <v>227422.28</v>
      </c>
      <c r="I65" s="17">
        <f>'Обоснование Финансовых ресурсов'!E41</f>
        <v>156643.82999999999</v>
      </c>
      <c r="J65" s="17">
        <f>'Обоснование Финансовых ресурсов'!F41</f>
        <v>161779.93</v>
      </c>
      <c r="K65" s="17">
        <f>'Обоснование Финансовых ресурсов'!G41</f>
        <v>201368.82</v>
      </c>
      <c r="L65" s="17">
        <f>'Обоснование Финансовых ресурсов'!H41</f>
        <v>219361.28</v>
      </c>
      <c r="M65" s="222"/>
      <c r="N65" s="222"/>
    </row>
    <row r="66" spans="1:14" ht="179.25" x14ac:dyDescent="0.25">
      <c r="A66" s="15">
        <v>3</v>
      </c>
      <c r="B66" s="16" t="s">
        <v>349</v>
      </c>
      <c r="C66" s="16" t="s">
        <v>56</v>
      </c>
      <c r="D66" s="16" t="s">
        <v>25</v>
      </c>
      <c r="E66" s="52" t="s">
        <v>77</v>
      </c>
      <c r="F66" s="17">
        <v>638</v>
      </c>
      <c r="G66" s="17">
        <f t="shared" ref="G66:G71" si="7">SUM(H66:L66)</f>
        <v>10298.6</v>
      </c>
      <c r="H66" s="17">
        <f>'Обоснование Финансовых ресурсов'!D42</f>
        <v>1498.6</v>
      </c>
      <c r="I66" s="17">
        <v>2200</v>
      </c>
      <c r="J66" s="17">
        <v>2200</v>
      </c>
      <c r="K66" s="17">
        <v>2200</v>
      </c>
      <c r="L66" s="17">
        <v>2200</v>
      </c>
      <c r="M66" s="65" t="s">
        <v>127</v>
      </c>
      <c r="N66" s="16" t="s">
        <v>57</v>
      </c>
    </row>
    <row r="67" spans="1:14" ht="115.5" x14ac:dyDescent="0.25">
      <c r="A67" s="15">
        <v>4</v>
      </c>
      <c r="B67" s="16" t="s">
        <v>284</v>
      </c>
      <c r="C67" s="16" t="s">
        <v>284</v>
      </c>
      <c r="D67" s="16" t="s">
        <v>25</v>
      </c>
      <c r="E67" s="100">
        <v>2015</v>
      </c>
      <c r="F67" s="17">
        <v>0</v>
      </c>
      <c r="G67" s="17">
        <f t="shared" si="7"/>
        <v>430</v>
      </c>
      <c r="H67" s="17">
        <f>'Обоснование Финансовых ресурсов'!D43</f>
        <v>430</v>
      </c>
      <c r="I67" s="17">
        <v>0</v>
      </c>
      <c r="J67" s="17">
        <v>0</v>
      </c>
      <c r="K67" s="17">
        <v>0</v>
      </c>
      <c r="L67" s="17">
        <v>0</v>
      </c>
      <c r="M67" s="65" t="s">
        <v>127</v>
      </c>
      <c r="N67" s="16" t="s">
        <v>285</v>
      </c>
    </row>
    <row r="68" spans="1:14" ht="102.75" x14ac:dyDescent="0.25">
      <c r="A68" s="15">
        <v>5</v>
      </c>
      <c r="B68" s="16" t="s">
        <v>350</v>
      </c>
      <c r="C68" s="16" t="s">
        <v>289</v>
      </c>
      <c r="D68" s="16" t="s">
        <v>25</v>
      </c>
      <c r="E68" s="100" t="s">
        <v>77</v>
      </c>
      <c r="F68" s="17">
        <v>0</v>
      </c>
      <c r="G68" s="17">
        <f t="shared" si="7"/>
        <v>3650</v>
      </c>
      <c r="H68" s="17">
        <f>'Обоснование Финансовых ресурсов'!D44</f>
        <v>450</v>
      </c>
      <c r="I68" s="17">
        <v>800</v>
      </c>
      <c r="J68" s="17">
        <v>800</v>
      </c>
      <c r="K68" s="17">
        <v>800</v>
      </c>
      <c r="L68" s="17">
        <v>800</v>
      </c>
      <c r="M68" s="65" t="s">
        <v>127</v>
      </c>
      <c r="N68" s="16" t="s">
        <v>361</v>
      </c>
    </row>
    <row r="69" spans="1:14" ht="102.75" x14ac:dyDescent="0.25">
      <c r="A69" s="15">
        <v>6</v>
      </c>
      <c r="B69" s="117" t="s">
        <v>338</v>
      </c>
      <c r="C69" s="16" t="s">
        <v>362</v>
      </c>
      <c r="D69" s="16" t="s">
        <v>339</v>
      </c>
      <c r="E69" s="100" t="s">
        <v>77</v>
      </c>
      <c r="F69" s="17">
        <v>0</v>
      </c>
      <c r="G69" s="17">
        <f t="shared" si="7"/>
        <v>459800</v>
      </c>
      <c r="H69" s="17">
        <v>99800</v>
      </c>
      <c r="I69" s="17">
        <v>90000</v>
      </c>
      <c r="J69" s="17">
        <v>90000</v>
      </c>
      <c r="K69" s="17">
        <v>90000</v>
      </c>
      <c r="L69" s="17">
        <v>90000</v>
      </c>
      <c r="M69" s="65" t="s">
        <v>127</v>
      </c>
      <c r="N69" s="16" t="s">
        <v>362</v>
      </c>
    </row>
    <row r="70" spans="1:14" ht="102.75" x14ac:dyDescent="0.25">
      <c r="A70" s="15">
        <v>7</v>
      </c>
      <c r="B70" s="129" t="s">
        <v>372</v>
      </c>
      <c r="C70" s="16" t="s">
        <v>373</v>
      </c>
      <c r="D70" s="16" t="s">
        <v>339</v>
      </c>
      <c r="E70" s="100">
        <v>2016</v>
      </c>
      <c r="F70" s="17">
        <v>0</v>
      </c>
      <c r="G70" s="17">
        <f t="shared" si="7"/>
        <v>510000</v>
      </c>
      <c r="H70" s="17">
        <v>0</v>
      </c>
      <c r="I70" s="17">
        <v>510000</v>
      </c>
      <c r="J70" s="17">
        <v>0</v>
      </c>
      <c r="K70" s="17">
        <v>0</v>
      </c>
      <c r="L70" s="17">
        <v>0</v>
      </c>
      <c r="M70" s="65" t="s">
        <v>127</v>
      </c>
      <c r="N70" s="16" t="s">
        <v>362</v>
      </c>
    </row>
    <row r="71" spans="1:14" ht="110.25" x14ac:dyDescent="0.25">
      <c r="A71" s="15">
        <v>8</v>
      </c>
      <c r="B71" s="130" t="s">
        <v>379</v>
      </c>
      <c r="C71" s="16" t="s">
        <v>376</v>
      </c>
      <c r="D71" s="16" t="s">
        <v>25</v>
      </c>
      <c r="E71" s="100">
        <v>2016</v>
      </c>
      <c r="F71" s="17">
        <v>0</v>
      </c>
      <c r="G71" s="17">
        <f t="shared" si="7"/>
        <v>600</v>
      </c>
      <c r="H71" s="17">
        <v>0</v>
      </c>
      <c r="I71" s="17">
        <v>600</v>
      </c>
      <c r="J71" s="17">
        <v>0</v>
      </c>
      <c r="K71" s="17">
        <v>0</v>
      </c>
      <c r="L71" s="17">
        <v>0</v>
      </c>
      <c r="M71" s="65" t="s">
        <v>127</v>
      </c>
      <c r="N71" s="16" t="s">
        <v>377</v>
      </c>
    </row>
    <row r="72" spans="1:14" x14ac:dyDescent="0.25">
      <c r="A72" s="219" t="s">
        <v>18</v>
      </c>
      <c r="B72" s="219"/>
      <c r="C72" s="219"/>
      <c r="D72" s="219"/>
      <c r="E72" s="219"/>
      <c r="F72" s="53">
        <f>SUM(F60,F65,F66,F67,F68,F69,F70,F71)</f>
        <v>27772.400000000001</v>
      </c>
      <c r="G72" s="53">
        <f t="shared" ref="G72:L72" si="8">SUM(G60,G65,G66,G67,G68,G69,G70,G71)</f>
        <v>2090730.6400000001</v>
      </c>
      <c r="H72" s="53">
        <f t="shared" si="8"/>
        <v>352472.18</v>
      </c>
      <c r="I72" s="53">
        <f t="shared" si="8"/>
        <v>784155.92999999993</v>
      </c>
      <c r="J72" s="53">
        <f t="shared" si="8"/>
        <v>267895.32999999996</v>
      </c>
      <c r="K72" s="53">
        <f t="shared" si="8"/>
        <v>307484.21999999997</v>
      </c>
      <c r="L72" s="53">
        <f t="shared" si="8"/>
        <v>325476.68</v>
      </c>
      <c r="M72" s="50" t="s">
        <v>33</v>
      </c>
      <c r="N72" s="50" t="s">
        <v>33</v>
      </c>
    </row>
    <row r="73" spans="1:14" x14ac:dyDescent="0.25">
      <c r="A73" s="194" t="s">
        <v>94</v>
      </c>
      <c r="B73" s="194"/>
      <c r="C73" s="194"/>
      <c r="D73" s="194"/>
      <c r="E73" s="194"/>
      <c r="F73" s="31">
        <f>SUM(F60,F63,F66)</f>
        <v>16363.2</v>
      </c>
      <c r="G73" s="31">
        <f t="shared" ref="G73:L73" si="9">G72-G74-G75-G76-G77</f>
        <v>154354.5</v>
      </c>
      <c r="H73" s="31">
        <f t="shared" si="9"/>
        <v>25249.899999999994</v>
      </c>
      <c r="I73" s="31">
        <f t="shared" si="9"/>
        <v>27512.099999999977</v>
      </c>
      <c r="J73" s="31">
        <f t="shared" si="9"/>
        <v>16115.399999999965</v>
      </c>
      <c r="K73" s="31">
        <f t="shared" si="9"/>
        <v>16115.399999999965</v>
      </c>
      <c r="L73" s="31">
        <f t="shared" si="9"/>
        <v>16115.399999999994</v>
      </c>
      <c r="M73" s="50" t="s">
        <v>33</v>
      </c>
      <c r="N73" s="50" t="s">
        <v>33</v>
      </c>
    </row>
    <row r="74" spans="1:14" x14ac:dyDescent="0.25">
      <c r="A74" s="194" t="s">
        <v>97</v>
      </c>
      <c r="B74" s="194"/>
      <c r="C74" s="194"/>
      <c r="D74" s="194"/>
      <c r="E74" s="194"/>
      <c r="F74" s="31">
        <v>0</v>
      </c>
      <c r="G74" s="31">
        <f>G62</f>
        <v>0</v>
      </c>
      <c r="H74" s="31">
        <f t="shared" ref="H74:L74" si="10">H62</f>
        <v>0</v>
      </c>
      <c r="I74" s="31">
        <f t="shared" si="10"/>
        <v>0</v>
      </c>
      <c r="J74" s="31">
        <f t="shared" si="10"/>
        <v>0</v>
      </c>
      <c r="K74" s="31">
        <f t="shared" si="10"/>
        <v>0</v>
      </c>
      <c r="L74" s="31">
        <f t="shared" si="10"/>
        <v>0</v>
      </c>
      <c r="M74" s="50" t="s">
        <v>33</v>
      </c>
      <c r="N74" s="50" t="s">
        <v>33</v>
      </c>
    </row>
    <row r="75" spans="1:14" x14ac:dyDescent="0.25">
      <c r="A75" s="194" t="s">
        <v>128</v>
      </c>
      <c r="B75" s="194"/>
      <c r="C75" s="194"/>
      <c r="D75" s="194"/>
      <c r="E75" s="194"/>
      <c r="F75" s="31">
        <f>SUM(F61)</f>
        <v>0</v>
      </c>
      <c r="G75" s="31">
        <f>G61</f>
        <v>0</v>
      </c>
      <c r="H75" s="31">
        <f t="shared" ref="H75:L75" si="11">H61</f>
        <v>0</v>
      </c>
      <c r="I75" s="31">
        <f t="shared" si="11"/>
        <v>0</v>
      </c>
      <c r="J75" s="31">
        <f t="shared" si="11"/>
        <v>0</v>
      </c>
      <c r="K75" s="31">
        <f t="shared" si="11"/>
        <v>0</v>
      </c>
      <c r="L75" s="31">
        <f t="shared" si="11"/>
        <v>0</v>
      </c>
      <c r="M75" s="50" t="s">
        <v>33</v>
      </c>
      <c r="N75" s="50" t="s">
        <v>33</v>
      </c>
    </row>
    <row r="76" spans="1:14" x14ac:dyDescent="0.25">
      <c r="A76" s="194" t="s">
        <v>129</v>
      </c>
      <c r="B76" s="194"/>
      <c r="C76" s="194"/>
      <c r="D76" s="194"/>
      <c r="E76" s="194"/>
      <c r="F76" s="31">
        <f>F65</f>
        <v>11409.2</v>
      </c>
      <c r="G76" s="31">
        <f t="shared" ref="G76:L76" si="12">G65</f>
        <v>966576.14000000013</v>
      </c>
      <c r="H76" s="31">
        <f t="shared" si="12"/>
        <v>227422.28</v>
      </c>
      <c r="I76" s="31">
        <f t="shared" si="12"/>
        <v>156643.82999999999</v>
      </c>
      <c r="J76" s="31">
        <f t="shared" si="12"/>
        <v>161779.93</v>
      </c>
      <c r="K76" s="31">
        <f t="shared" si="12"/>
        <v>201368.82</v>
      </c>
      <c r="L76" s="31">
        <f t="shared" si="12"/>
        <v>219361.28</v>
      </c>
      <c r="M76" s="50" t="s">
        <v>33</v>
      </c>
      <c r="N76" s="50" t="s">
        <v>33</v>
      </c>
    </row>
    <row r="77" spans="1:14" x14ac:dyDescent="0.25">
      <c r="A77" s="194" t="s">
        <v>363</v>
      </c>
      <c r="B77" s="194"/>
      <c r="C77" s="194"/>
      <c r="D77" s="194"/>
      <c r="E77" s="194"/>
      <c r="F77" s="31">
        <v>0</v>
      </c>
      <c r="G77" s="31">
        <f t="shared" ref="G77:L77" si="13">SUM(G69,G70)</f>
        <v>969800</v>
      </c>
      <c r="H77" s="31">
        <f t="shared" si="13"/>
        <v>99800</v>
      </c>
      <c r="I77" s="31">
        <f t="shared" si="13"/>
        <v>600000</v>
      </c>
      <c r="J77" s="31">
        <f t="shared" si="13"/>
        <v>90000</v>
      </c>
      <c r="K77" s="31">
        <f t="shared" si="13"/>
        <v>90000</v>
      </c>
      <c r="L77" s="31">
        <f t="shared" si="13"/>
        <v>90000</v>
      </c>
      <c r="M77" s="121" t="s">
        <v>33</v>
      </c>
      <c r="N77" s="121" t="s">
        <v>33</v>
      </c>
    </row>
  </sheetData>
  <mergeCells count="54">
    <mergeCell ref="A12:A14"/>
    <mergeCell ref="C12:C14"/>
    <mergeCell ref="E12:E13"/>
    <mergeCell ref="A77:E77"/>
    <mergeCell ref="B17:B18"/>
    <mergeCell ref="A28:E28"/>
    <mergeCell ref="A75:E75"/>
    <mergeCell ref="A76:E76"/>
    <mergeCell ref="A26:E26"/>
    <mergeCell ref="A27:E27"/>
    <mergeCell ref="A73:E73"/>
    <mergeCell ref="A74:E74"/>
    <mergeCell ref="B61:B65"/>
    <mergeCell ref="A61:A65"/>
    <mergeCell ref="C61:C65"/>
    <mergeCell ref="E61:E65"/>
    <mergeCell ref="D57:D58"/>
    <mergeCell ref="E57:E58"/>
    <mergeCell ref="M57:M58"/>
    <mergeCell ref="N57:N58"/>
    <mergeCell ref="B12:B14"/>
    <mergeCell ref="M12:M14"/>
    <mergeCell ref="N12:N14"/>
    <mergeCell ref="M17:M18"/>
    <mergeCell ref="M15:M16"/>
    <mergeCell ref="M21:M22"/>
    <mergeCell ref="L1:N1"/>
    <mergeCell ref="A6:A7"/>
    <mergeCell ref="A2:N4"/>
    <mergeCell ref="H6:L6"/>
    <mergeCell ref="C6:C7"/>
    <mergeCell ref="D6:D7"/>
    <mergeCell ref="E6:E7"/>
    <mergeCell ref="F6:F7"/>
    <mergeCell ref="G6:G7"/>
    <mergeCell ref="M6:M7"/>
    <mergeCell ref="N6:N7"/>
    <mergeCell ref="B6:B7"/>
    <mergeCell ref="A72:E72"/>
    <mergeCell ref="M61:M65"/>
    <mergeCell ref="N61:N65"/>
    <mergeCell ref="N17:N18"/>
    <mergeCell ref="A17:A18"/>
    <mergeCell ref="L51:N51"/>
    <mergeCell ref="N21:N22"/>
    <mergeCell ref="A21:A22"/>
    <mergeCell ref="A25:E25"/>
    <mergeCell ref="F57:F58"/>
    <mergeCell ref="G57:G58"/>
    <mergeCell ref="H57:L57"/>
    <mergeCell ref="A53:N55"/>
    <mergeCell ref="A57:A58"/>
    <mergeCell ref="B57:B58"/>
    <mergeCell ref="C57:C5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 ПРОГРАММЫ</vt:lpstr>
      <vt:lpstr>Паспорт ПП</vt:lpstr>
      <vt:lpstr>Результаты</vt:lpstr>
      <vt:lpstr>Обоснование Финансовых ресурсов</vt:lpstr>
      <vt:lpstr>Перечень Мероприятий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2016-06-14T12:23:32Z</dcterms:modified>
</cp:coreProperties>
</file>